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726"/>
  <workbookPr/>
  <bookViews>
    <workbookView xWindow="38280" yWindow="65416" windowWidth="38640" windowHeight="21240" activeTab="0"/>
  </bookViews>
  <sheets>
    <sheet name="Rekapitulace stavby" sheetId="1" r:id="rId1"/>
    <sheet name="1 - REKONSTRUKCE KROVU A ..." sheetId="2" r:id="rId2"/>
    <sheet name="2 - ZATEPLENÍ OBJEKTU A V..." sheetId="3" r:id="rId3"/>
    <sheet name="3 - ZPEVNĚNÉ A NEZPEVNĚNÉ..." sheetId="4" r:id="rId4"/>
    <sheet name="D.1.2 - STAVEBNĚ KONSTRUK..." sheetId="5" r:id="rId5"/>
    <sheet name="D.1.4.3 - SILNOPROUDÁ ELE..." sheetId="6" r:id="rId6"/>
    <sheet name="D.1.4.4 - ELEKTRONICKÉ KO..." sheetId="7" r:id="rId7"/>
    <sheet name="VON - VEDLEJŠÍ A OSTATNÍ ..." sheetId="8" r:id="rId8"/>
  </sheets>
  <definedNames>
    <definedName name="_xlnm._FilterDatabase" localSheetId="1" hidden="1">'1 - REKONSTRUKCE KROVU A ...'!$C$140:$K$736</definedName>
    <definedName name="_xlnm._FilterDatabase" localSheetId="2" hidden="1">'2 - ZATEPLENÍ OBJEKTU A V...'!$C$137:$K$488</definedName>
    <definedName name="_xlnm._FilterDatabase" localSheetId="3" hidden="1">'3 - ZPEVNĚNÉ A NEZPEVNĚNÉ...'!$C$126:$K$312</definedName>
    <definedName name="_xlnm._FilterDatabase" localSheetId="4" hidden="1">'D.1.2 - STAVEBNĚ KONSTRUK...'!$C$117:$K$131</definedName>
    <definedName name="_xlnm._FilterDatabase" localSheetId="5" hidden="1">'D.1.4.3 - SILNOPROUDÁ ELE...'!$C$120:$K$123</definedName>
    <definedName name="_xlnm._FilterDatabase" localSheetId="6" hidden="1">'D.1.4.4 - ELEKTRONICKÉ KO...'!$C$120:$K$123</definedName>
    <definedName name="_xlnm._FilterDatabase" localSheetId="7" hidden="1">'VON - VEDLEJŠÍ A OSTATNÍ ...'!$C$122:$K$150</definedName>
    <definedName name="_xlnm.Print_Area" localSheetId="1">'1 - REKONSTRUKCE KROVU A ...'!$C$4:$J$41,'1 - REKONSTRUKCE KROVU A ...'!$C$50:$J$76,'1 - REKONSTRUKCE KROVU A ...'!$C$82:$J$120,'1 - REKONSTRUKCE KROVU A ...'!$C$126:$K$736</definedName>
    <definedName name="_xlnm.Print_Area" localSheetId="2">'2 - ZATEPLENÍ OBJEKTU A V...'!$C$4:$J$41,'2 - ZATEPLENÍ OBJEKTU A V...'!$C$50:$J$76,'2 - ZATEPLENÍ OBJEKTU A V...'!$C$82:$J$117,'2 - ZATEPLENÍ OBJEKTU A V...'!$C$123:$K$488</definedName>
    <definedName name="_xlnm.Print_Area" localSheetId="3">'3 - ZPEVNĚNÉ A NEZPEVNĚNÉ...'!$C$4:$J$41,'3 - ZPEVNĚNÉ A NEZPEVNĚNÉ...'!$C$50:$J$76,'3 - ZPEVNĚNÉ A NEZPEVNĚNÉ...'!$C$82:$J$106,'3 - ZPEVNĚNÉ A NEZPEVNĚNÉ...'!$C$112:$K$312</definedName>
    <definedName name="_xlnm.Print_Area" localSheetId="4">'D.1.2 - STAVEBNĚ KONSTRUK...'!$C$4:$J$39,'D.1.2 - STAVEBNĚ KONSTRUK...'!$C$50:$J$76,'D.1.2 - STAVEBNĚ KONSTRUK...'!$C$82:$J$99,'D.1.2 - STAVEBNĚ KONSTRUK...'!$C$105:$K$131</definedName>
    <definedName name="_xlnm.Print_Area" localSheetId="5">'D.1.4.3 - SILNOPROUDÁ ELE...'!$C$4:$J$41,'D.1.4.3 - SILNOPROUDÁ ELE...'!$C$50:$J$76,'D.1.4.3 - SILNOPROUDÁ ELE...'!$C$82:$J$100,'D.1.4.3 - SILNOPROUDÁ ELE...'!$C$106:$K$123</definedName>
    <definedName name="_xlnm.Print_Area" localSheetId="6">'D.1.4.4 - ELEKTRONICKÉ KO...'!$C$4:$J$41,'D.1.4.4 - ELEKTRONICKÉ KO...'!$C$50:$J$76,'D.1.4.4 - ELEKTRONICKÉ KO...'!$C$82:$J$100,'D.1.4.4 - ELEKTRONICKÉ KO...'!$C$106:$K$123</definedName>
    <definedName name="_xlnm.Print_Area" localSheetId="0">'Rekapitulace stavby'!$D$4:$AO$76,'Rekapitulace stavby'!$C$82:$AQ$104</definedName>
    <definedName name="_xlnm.Print_Area" localSheetId="7">'VON - VEDLEJŠÍ A OSTATNÍ ...'!$C$4:$J$39,'VON - VEDLEJŠÍ A OSTATNÍ ...'!$C$50:$J$76,'VON - VEDLEJŠÍ A OSTATNÍ ...'!$C$82:$J$104,'VON - VEDLEJŠÍ A OSTATNÍ ...'!$C$110:$K$150</definedName>
    <definedName name="_xlnm.Print_Titles" localSheetId="0">'Rekapitulace stavby'!$92:$92</definedName>
    <definedName name="_xlnm.Print_Titles" localSheetId="1">'1 - REKONSTRUKCE KROVU A ...'!$140:$140</definedName>
    <definedName name="_xlnm.Print_Titles" localSheetId="2">'2 - ZATEPLENÍ OBJEKTU A V...'!$137:$137</definedName>
    <definedName name="_xlnm.Print_Titles" localSheetId="3">'3 - ZPEVNĚNÉ A NEZPEVNĚNÉ...'!$126:$126</definedName>
    <definedName name="_xlnm.Print_Titles" localSheetId="4">'D.1.2 - STAVEBNĚ KONSTRUK...'!$117:$117</definedName>
    <definedName name="_xlnm.Print_Titles" localSheetId="5">'D.1.4.3 - SILNOPROUDÁ ELE...'!$120:$120</definedName>
    <definedName name="_xlnm.Print_Titles" localSheetId="6">'D.1.4.4 - ELEKTRONICKÉ KO...'!$120:$120</definedName>
    <definedName name="_xlnm.Print_Titles" localSheetId="7">'VON - VEDLEJŠÍ A OSTATNÍ ...'!$122:$122</definedName>
  </definedNames>
  <calcPr calcId="191029"/>
  <extLst/>
</workbook>
</file>

<file path=xl/sharedStrings.xml><?xml version="1.0" encoding="utf-8"?>
<sst xmlns="http://schemas.openxmlformats.org/spreadsheetml/2006/main" count="13048" uniqueCount="1808">
  <si>
    <t>Export Komplet</t>
  </si>
  <si>
    <t/>
  </si>
  <si>
    <t>2.0</t>
  </si>
  <si>
    <t>ZAMOK</t>
  </si>
  <si>
    <t>False</t>
  </si>
  <si>
    <t>{99a47a4f-7c75-47d4-a52f-071b12103a75}</t>
  </si>
  <si>
    <t>0,01</t>
  </si>
  <si>
    <t>21</t>
  </si>
  <si>
    <t>15</t>
  </si>
  <si>
    <t>REKAPITULACE STAVBY</t>
  </si>
  <si>
    <t>v ---  níže se nacházejí doplnkové a pomocné údaje k sestavám  --- v</t>
  </si>
  <si>
    <t>Návod na vyplnění</t>
  </si>
  <si>
    <t>0,001</t>
  </si>
  <si>
    <t>Kód:</t>
  </si>
  <si>
    <t>N21-072_exp4</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</si>
  <si>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</si>
  <si>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</si>
  <si>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LF objekt ZZ – rekonstrukce krovu, střechy, zateplení a výměna oken</t>
  </si>
  <si>
    <t>KSO:</t>
  </si>
  <si>
    <t>801 35</t>
  </si>
  <si>
    <t>CC-CZ:</t>
  </si>
  <si>
    <t>12631</t>
  </si>
  <si>
    <t>Místo:</t>
  </si>
  <si>
    <t xml:space="preserve"> </t>
  </si>
  <si>
    <t>Datum:</t>
  </si>
  <si>
    <t>11. 9. 2021</t>
  </si>
  <si>
    <t>CZ-CPV:</t>
  </si>
  <si>
    <t>45000000-7</t>
  </si>
  <si>
    <t>CZ-CPA:</t>
  </si>
  <si>
    <t>41.00.48</t>
  </si>
  <si>
    <t>Zadavatel:</t>
  </si>
  <si>
    <t>IČ:</t>
  </si>
  <si>
    <t xml:space="preserve">Ostravská univerzita </t>
  </si>
  <si>
    <t>DIČ:</t>
  </si>
  <si>
    <t>Uchazeč:</t>
  </si>
  <si>
    <t>Vyplň údaj</t>
  </si>
  <si>
    <t>Projektant:</t>
  </si>
  <si>
    <t>MARPO s.r.o., 28. října 66/201, Ostrava</t>
  </si>
  <si>
    <t>True</t>
  </si>
  <si>
    <t>Zpracovatel:</t>
  </si>
  <si>
    <t>Poznámka:</t>
  </si>
  <si>
    <t>Soupis prací je sestaven za využití položek Cenové soustavy ÚRS. Cenové a technické podmínky položek CS ÚRS, které nejsou uvedeny v soupisu prací (tzv. úvodní části katalogů) jsou neomezeně dálkově k dispozici na www.cs-urs.cz. Položky soupisu prací, které nemají ve sloupci „Cenová soustava“ uveden žádný údaj, nepochází z Cenové soustavy ÚRS (takové položky soupisu prací mají Cenovou soustavu „VLASTNÍ“). Ocenění "vlastní" položky:na základě odborných znalostí a zkušeností projektanta při realizaci obdobných zakázek za období 5-ti let. nebo na základě CN) Nedílnou součástí soupisu prací je projektová dokumentace vč. textových příloh, na kterou se položky soupisu prací plně odkazují. (S ohledem na charekter stavby budou provedené práce odsouhlaseny a případně upřesněny v rámci realizace zástupcem objednatele)</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</si>
  <si>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</si>
  <si>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</si>
  <si>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</si>
  <si>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</si>
  <si>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</si>
  <si>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</si>
  <si>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</si>
  <si>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</si>
  <si>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</si>
  <si>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</si>
  <si>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</si>
  <si>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</si>
  <si>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</si>
  <si>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</si>
  <si>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</si>
  <si>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</si>
  <si>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</si>
  <si>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</si>
  <si>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</si>
  <si>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</si>
  <si>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</si>
  <si>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</si>
  <si>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</si>
  <si>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</si>
  <si>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</si>
  <si>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</si>
  <si>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</si>
  <si>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</si>
  <si>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</si>
  <si>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</si>
  <si>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</si>
  <si>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</si>
  <si>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</si>
  <si>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</si>
  <si>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</si>
  <si>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</si>
  <si>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</si>
  <si>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</si>
  <si>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</si>
  <si>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</si>
  <si>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</si>
  <si>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</si>
  <si>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</si>
  <si>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</si>
  <si>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D.1.1</t>
  </si>
  <si>
    <t xml:space="preserve">ARCHITEKTONICKO-STAVEBNÍ ŘEŠENÍ </t>
  </si>
  <si>
    <t>STA</t>
  </si>
  <si>
    <t>1</t>
  </si>
  <si>
    <t>{0619c509-4608-4cd5-b54c-952b37b079e0}</t>
  </si>
  <si>
    <t>2</t>
  </si>
  <si>
    <t>/</t>
  </si>
  <si>
    <t xml:space="preserve">REKONSTRUKCE KROVU A STŘECHY </t>
  </si>
  <si>
    <t>Soupis</t>
  </si>
  <si>
    <t>{d6cca691-85ff-4be2-93d8-0805a85d6c0f}</t>
  </si>
  <si>
    <t>ZATEPLENÍ OBJEKTU A VÝMĚNA OKEN</t>
  </si>
  <si>
    <t>{f808cb42-52d5-4362-b8c2-930a6af8e557}</t>
  </si>
  <si>
    <t>3</t>
  </si>
  <si>
    <t xml:space="preserve">ZPEVNĚNÉ A NEZPEVNĚNÉ VENKOVNÍ PLOCHY </t>
  </si>
  <si>
    <t>{822607bc-a104-4121-9311-9a59a7b0b6e3}</t>
  </si>
  <si>
    <t>D.1.2</t>
  </si>
  <si>
    <t xml:space="preserve">STAVEBNĚ KONSTRUKČNÍ ŘEŠENÍ – STŘEŠNÍ VAZNÍKY </t>
  </si>
  <si>
    <t>{a156bef1-3366-4697-8784-bd2353c3ebb6}</t>
  </si>
  <si>
    <t>D.1.4</t>
  </si>
  <si>
    <t xml:space="preserve">TECHNIKA PROSTŘEDÍ STAVEB </t>
  </si>
  <si>
    <t>{c7eff6a9-dc8b-44f0-b534-188ce58da725}</t>
  </si>
  <si>
    <t>D.1.4.3</t>
  </si>
  <si>
    <t xml:space="preserve">SILNOPROUDÁ ELEKTROTECHNIKA </t>
  </si>
  <si>
    <t>{09f96592-f96f-49fc-8e0e-cb5e6d28b00a}</t>
  </si>
  <si>
    <t>D.1.4.4</t>
  </si>
  <si>
    <t xml:space="preserve">ELEKTRONICKÉ KOMUNIKACE </t>
  </si>
  <si>
    <t>{ad69011b-08da-449c-8634-b84adc44ef85}</t>
  </si>
  <si>
    <t>VON</t>
  </si>
  <si>
    <t xml:space="preserve">VEDLEJŠÍ A OSTATNÍ NÁKLADY STAVBY </t>
  </si>
  <si>
    <t>{25d37ffa-e36f-4ed8-9305-33bf44d7ffc8}</t>
  </si>
  <si>
    <t>KRYCÍ LIST SOUPISU PRACÍ</t>
  </si>
  <si>
    <t>Objekt:</t>
  </si>
  <si>
    <t xml:space="preserve">D.1.1 - ARCHITEKTONICKO-STAVEBNÍ ŘEŠENÍ </t>
  </si>
  <si>
    <t>Soupis:</t>
  </si>
  <si>
    <t xml:space="preserve">1 - REKONSTRUKCE KROVU A STŘECHY </t>
  </si>
  <si>
    <t>REKAPITULACE ČLENĚNÍ SOUPISU PRACÍ</t>
  </si>
  <si>
    <t>Kód dílu - Popis</t>
  </si>
  <si>
    <t>Cena celkem [CZK]</t>
  </si>
  <si>
    <t>Náklady ze soupisu prací</t>
  </si>
  <si>
    <t>-1</t>
  </si>
  <si>
    <t>HSV - Práce a dodávky HSV</t>
  </si>
  <si>
    <t xml:space="preserve">    3 - Svislé a kompletní konstrukce</t>
  </si>
  <si>
    <t xml:space="preserve">    4 - Vodorovné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</si>
  <si>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</si>
  <si>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</si>
  <si>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</si>
  <si>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</si>
  <si>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</si>
  <si>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712 - Povlakové krytiny</t>
  </si>
  <si>
    <t xml:space="preserve">    713 - Izolace tepelné</t>
  </si>
  <si>
    <t xml:space="preserve">    721 - Zdravotechnika - vnitřní kanalizace</t>
  </si>
  <si>
    <t xml:space="preserve">    751 - Vzduchotechnika</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</si>
  <si>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</si>
  <si>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</si>
  <si>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</si>
  <si>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</si>
  <si>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</si>
  <si>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784 - Dokončovací práce - malby a tapety</t>
  </si>
  <si>
    <t>Ostatní - Ostatní</t>
  </si>
  <si>
    <t xml:space="preserve">    OST01 - Záchytný systém proti pádu</t>
  </si>
  <si>
    <t xml:space="preserve">    OST02 - Ostatní práce</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</si>
  <si>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</si>
  <si>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</si>
  <si>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</si>
  <si>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</si>
  <si>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</si>
  <si>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</si>
  <si>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</si>
  <si>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</si>
  <si>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</si>
  <si>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</si>
  <si>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</si>
  <si>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</si>
  <si>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</si>
  <si>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</si>
  <si>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</si>
  <si>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</si>
  <si>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Svislé a kompletní konstrukce</t>
  </si>
  <si>
    <t>K</t>
  </si>
  <si>
    <t>317998120</t>
  </si>
  <si>
    <t>Tepelná izolace mezi konstrukce jakékoliv výšky z EPS tl do 30 mm</t>
  </si>
  <si>
    <t>m2</t>
  </si>
  <si>
    <t>CS ÚRS 2021 02</t>
  </si>
  <si>
    <t>4</t>
  </si>
  <si>
    <t>1291355528</t>
  </si>
  <si>
    <t>VV</t>
  </si>
  <si>
    <t>"rozsah_D.1.1b-v.č. 08-15, TZ"</t>
  </si>
  <si>
    <t>"A-E_výplnění mezi ztuž.věncem a přizdívkou" 0,5*82,0</t>
  </si>
  <si>
    <t>Součet</t>
  </si>
  <si>
    <t>317998121</t>
  </si>
  <si>
    <t>Tepelná izolace mezi konstrukce jakékoliv výšky z EPS tl do 50 mm</t>
  </si>
  <si>
    <t>-96059663</t>
  </si>
  <si>
    <t>"A-E_výplnění mezi ztuž.věncem a přizdívkou" 0,5*163,0</t>
  </si>
  <si>
    <t>317998123</t>
  </si>
  <si>
    <t>Tepelná izolace mezi konstrukce jakékoliv výšky z EPS tl 80 mm</t>
  </si>
  <si>
    <t>-1208738011</t>
  </si>
  <si>
    <t>"A-E_výplnění mezi ztuž.věncem a přizdívkou" 0,5*52,0</t>
  </si>
  <si>
    <t>342244121</t>
  </si>
  <si>
    <t>Příčka z cihel děrovaných do P10 na maltu M5 tloušťky 140 mm</t>
  </si>
  <si>
    <t>1222502829</t>
  </si>
  <si>
    <t>"rozsah_D.1.1b-v.č. 08-15, TZ" 2,71*2,88</t>
  </si>
  <si>
    <t>5</t>
  </si>
  <si>
    <t>342291121</t>
  </si>
  <si>
    <t>Ukotvení příček k cihelným konstrukcím plochými kotvami</t>
  </si>
  <si>
    <t>m</t>
  </si>
  <si>
    <t>-316758799</t>
  </si>
  <si>
    <t>6</t>
  </si>
  <si>
    <t>346244821</t>
  </si>
  <si>
    <t>Přizdívky tl 140 mm z cihel dl 290 mm pevnosti P 20 na MC 10</t>
  </si>
  <si>
    <t>1560903928</t>
  </si>
  <si>
    <t>"viz ztužující věnce_A-E" (0,5*(113+40+92+52))</t>
  </si>
  <si>
    <t>"viz mimo ztužující věnce_A-E" (0,65*33,5)+(0,7*45,7)</t>
  </si>
  <si>
    <t>Mezisoučet</t>
  </si>
  <si>
    <t>"přesahy_odsouhlasení v dílenské dokumentaci" (0,1*(202,265))</t>
  </si>
  <si>
    <t>Vodorovné konstrukce</t>
  </si>
  <si>
    <t>7</t>
  </si>
  <si>
    <t>417321515</t>
  </si>
  <si>
    <t>Ztužující pásy a věnce ze ŽB tř. C 25/30</t>
  </si>
  <si>
    <t>m3</t>
  </si>
  <si>
    <t>779544672</t>
  </si>
  <si>
    <t>"A" 0,3*0,25*113</t>
  </si>
  <si>
    <t>"B" 0,3*0,25*40</t>
  </si>
  <si>
    <t>"C" 0,3*0,25*92</t>
  </si>
  <si>
    <t>"D" 0,3*0,25*52</t>
  </si>
  <si>
    <t>8</t>
  </si>
  <si>
    <t>417351115</t>
  </si>
  <si>
    <t>Zřízení bednění ztužujících věnců</t>
  </si>
  <si>
    <t>1935524219</t>
  </si>
  <si>
    <t>"A" 2*0,25*113</t>
  </si>
  <si>
    <t>"B" 2*0,25*40</t>
  </si>
  <si>
    <t>"C" 2*0,25*92</t>
  </si>
  <si>
    <t>"D" 2*0,25*52</t>
  </si>
  <si>
    <t>9</t>
  </si>
  <si>
    <t>417351116</t>
  </si>
  <si>
    <t>Odstranění bednění ztužujících věnců</t>
  </si>
  <si>
    <t>-105967848</t>
  </si>
  <si>
    <t>10</t>
  </si>
  <si>
    <t>417361821</t>
  </si>
  <si>
    <t>Výztuž ztužujících pásů a věnců betonářskou ocelí 10 505</t>
  </si>
  <si>
    <t>t</t>
  </si>
  <si>
    <t>-379976588</t>
  </si>
  <si>
    <t>"A" 0,602</t>
  </si>
  <si>
    <t>"B" 0,2</t>
  </si>
  <si>
    <t>"C" 0,481</t>
  </si>
  <si>
    <t>"D" 0,271</t>
  </si>
  <si>
    <t>Úpravy povrchů, podlahy a osazování výplní</t>
  </si>
  <si>
    <t>11</t>
  </si>
  <si>
    <t>612131101</t>
  </si>
  <si>
    <t>Cementový postřik vnitřních stěn nanášený celoplošně ručně</t>
  </si>
  <si>
    <t>891275549</t>
  </si>
  <si>
    <t xml:space="preserve">"rozsah_D.1.1b-v.č. 08-15, TZ" </t>
  </si>
  <si>
    <t>"viz zazdívka" (2,71*2,88)*2</t>
  </si>
  <si>
    <t>12</t>
  </si>
  <si>
    <t>612131121</t>
  </si>
  <si>
    <t>Penetrační disperzní nátěr vnitřních stěn nanášený ručně</t>
  </si>
  <si>
    <t>-1928030380</t>
  </si>
  <si>
    <t>"skladba_F5" (17,53*1,72)+(17,02*1,46)+(6,071*1,42*2)+(22,72*1,42)</t>
  </si>
  <si>
    <t>13</t>
  </si>
  <si>
    <t>612315421</t>
  </si>
  <si>
    <t>Oprava vnitřní vápenné štukové omítky stěn v rozsahu plochy do 10 %</t>
  </si>
  <si>
    <t>1327718250</t>
  </si>
  <si>
    <t>"oprava dotčených ploch_výměna podhledů" 395,5</t>
  </si>
  <si>
    <t>(bude upřesněno v rámci realizace-dílenské dokumentace)</t>
  </si>
  <si>
    <t>14</t>
  </si>
  <si>
    <t>612321141</t>
  </si>
  <si>
    <t>Vápenocementová omítka štuková dvouvrstvá vnitřních stěn nanášená ručně</t>
  </si>
  <si>
    <t>-107503563</t>
  </si>
  <si>
    <t>612321191</t>
  </si>
  <si>
    <t>Příplatek k vápenocementové omítce vnitřních stěn za každých dalších 5 mm tloušťky ručně</t>
  </si>
  <si>
    <t>1148379472</t>
  </si>
  <si>
    <t>16</t>
  </si>
  <si>
    <t>612325403</t>
  </si>
  <si>
    <t>Oprava vnitřní vápenocementové hrubé omítky stěn v rozsahu plochy přes 30 do 50 %</t>
  </si>
  <si>
    <t>2054722949</t>
  </si>
  <si>
    <t>17</t>
  </si>
  <si>
    <t>622131121</t>
  </si>
  <si>
    <t>Penetrační nátěr vnějších stěn nanášený ručně</t>
  </si>
  <si>
    <t>-1779016448</t>
  </si>
  <si>
    <t>"skladba_F4" (5,15*2,7)</t>
  </si>
  <si>
    <t>"skladba/detail_F1" ((40,15)*3,435)</t>
  </si>
  <si>
    <t>"skladba/detail_F2/F3" (287,7+18,99)*0,4</t>
  </si>
  <si>
    <t>18</t>
  </si>
  <si>
    <t>622142001</t>
  </si>
  <si>
    <t>Potažení vnějších stěn sklovláknitým pletivem vtlačeným do tenkovrstvé hmoty</t>
  </si>
  <si>
    <t>1012810516</t>
  </si>
  <si>
    <t>P</t>
  </si>
  <si>
    <t xml:space="preserve">Poznámka k položce:
JC, nad rámec ceníkového obsahu, také zahrnuje náklady za příplatek "členitosti/složitosti" </t>
  </si>
  <si>
    <t>"skladba/detail_F2/F3" (287,7+18,99)*0,905</t>
  </si>
  <si>
    <t>19</t>
  </si>
  <si>
    <t>622151011</t>
  </si>
  <si>
    <t>Penetrační nátěr vnějších pastovitých tenkovrstvých omítek stěn</t>
  </si>
  <si>
    <t>-604459981</t>
  </si>
  <si>
    <t>20</t>
  </si>
  <si>
    <t>622211011</t>
  </si>
  <si>
    <t>Montáž kontaktního zateplení vnějších stěn lepením a mechanickým kotvením polystyrénových desek do betonu a zdiva tl přes 40 do 80 mm</t>
  </si>
  <si>
    <t>-1728655381</t>
  </si>
  <si>
    <t>"skladba/detail_F2/F3" (287,7)*0,35</t>
  </si>
  <si>
    <t>M</t>
  </si>
  <si>
    <t>28375944R</t>
  </si>
  <si>
    <t>deska EPS 100 fasádní tl 30-50mm</t>
  </si>
  <si>
    <t>CS VLASTNÍ</t>
  </si>
  <si>
    <t>582901839</t>
  </si>
  <si>
    <t>100,695*1,15 'Přepočtené koeficientem množství</t>
  </si>
  <si>
    <t>22</t>
  </si>
  <si>
    <t>622211041</t>
  </si>
  <si>
    <t>Montáž kontaktního zateplení vnějších stěn lepením a mechanickým kotvením polystyrénových desek  do betonu a zdiva tl přes 160 do 200 mmmm</t>
  </si>
  <si>
    <t>-1225513688</t>
  </si>
  <si>
    <t>"skladba/detail_F2/F3" (287,7)*0,55</t>
  </si>
  <si>
    <t>23</t>
  </si>
  <si>
    <t>28375987R</t>
  </si>
  <si>
    <t>deska EPS 100 fasádní tl 200mm</t>
  </si>
  <si>
    <t>-941624597</t>
  </si>
  <si>
    <t>172,14*1,1 'Přepočtené koeficientem množství</t>
  </si>
  <si>
    <t>24</t>
  </si>
  <si>
    <t>622221011</t>
  </si>
  <si>
    <t>Montáž kontaktního zateplení vnějších stěn lepením a mechanickým kotvením TI z minerální vlny s podélnou orientací do zdiva a betonu tl přes 40 do 80 mm</t>
  </si>
  <si>
    <t>1638382707</t>
  </si>
  <si>
    <t>"skladba/detail_F2/F3" (18,99)*0,35</t>
  </si>
  <si>
    <t>25</t>
  </si>
  <si>
    <t>63151518R</t>
  </si>
  <si>
    <t>deska tepelně izolační minerální kontaktních fasád podélné vlákno tl 30-50mm</t>
  </si>
  <si>
    <t>-2031420084</t>
  </si>
  <si>
    <t>6,647*1,15 'Přepočtené koeficientem množství</t>
  </si>
  <si>
    <t>26</t>
  </si>
  <si>
    <t>622221051</t>
  </si>
  <si>
    <t>Montáž kontaktního zateplení vnějších stěn lepením a mechanickým kotvením desek z minerální vlny s podélnou orientací do zdiva a betonu tl přes 200 do 240mm</t>
  </si>
  <si>
    <t>387483714</t>
  </si>
  <si>
    <t>27</t>
  </si>
  <si>
    <t>63151541R</t>
  </si>
  <si>
    <t>deska tepelně izolační minerální kontaktních fasád podélné vlákno tl 220mm</t>
  </si>
  <si>
    <t>99749940</t>
  </si>
  <si>
    <t>104,505*1,1 'Přepočtené koeficientem množství</t>
  </si>
  <si>
    <t>28</t>
  </si>
  <si>
    <t>622221041</t>
  </si>
  <si>
    <t>Montáž kontaktního zateplení vnějších stěn lepením a mechanickým kotvením desek z minerální vlny s podélnou orientací do zdiva a betonu tl přes 160 do 200mm</t>
  </si>
  <si>
    <t>1775535833</t>
  </si>
  <si>
    <t>29</t>
  </si>
  <si>
    <t>63151535R</t>
  </si>
  <si>
    <t>deska tepelně izolační minerální kontaktních fasád s nakašírovanou černou netkanou textílií tl 200mm</t>
  </si>
  <si>
    <t>1432069233</t>
  </si>
  <si>
    <t>137,915*1,05 'Přepočtené koeficientem množství</t>
  </si>
  <si>
    <t>30</t>
  </si>
  <si>
    <t>2071230002</t>
  </si>
  <si>
    <t>"skladba/detail_F2/F3" (18,99)*0,55</t>
  </si>
  <si>
    <t>31</t>
  </si>
  <si>
    <t>63151540R</t>
  </si>
  <si>
    <t>deska tepelně izolační minerální kontaktních fasád podélné vlákno tl 200mm</t>
  </si>
  <si>
    <t>-775780678</t>
  </si>
  <si>
    <t>10,445*1,1 'Přepočtené koeficientem množství</t>
  </si>
  <si>
    <t>32</t>
  </si>
  <si>
    <t>62224205R</t>
  </si>
  <si>
    <t xml:space="preserve">Montáž kontaktního zateplení vnějšího _ tvarovaná římsa _ lepením a kotvením profilovaných prvků </t>
  </si>
  <si>
    <t>-744049284</t>
  </si>
  <si>
    <t>Poznámka k položce:
Kompletní provedení dle specifikace PD a TZ včetně všech přímo souvisejících prací/činností/doplňků a příslušenství</t>
  </si>
  <si>
    <t>"skladba/detail_F2/F3" (287,7+18,99)</t>
  </si>
  <si>
    <t>33</t>
  </si>
  <si>
    <t>283000R11</t>
  </si>
  <si>
    <t xml:space="preserve">dodávka _ tvarovaná římsa z EPS 100 F </t>
  </si>
  <si>
    <t>963558256</t>
  </si>
  <si>
    <t>34</t>
  </si>
  <si>
    <t>283000R12</t>
  </si>
  <si>
    <t xml:space="preserve">dodávka _ tvarovaná římsa z minerální vlny </t>
  </si>
  <si>
    <t>-30940736</t>
  </si>
  <si>
    <t>35</t>
  </si>
  <si>
    <t>622251101</t>
  </si>
  <si>
    <t>Příplatek k cenám kontaktního zateplení vnějších stěn za zápustnou montáž a použití tepelněizolačních zátek z polystyrenu</t>
  </si>
  <si>
    <t>677968891</t>
  </si>
  <si>
    <t>36</t>
  </si>
  <si>
    <t>622251105</t>
  </si>
  <si>
    <t>Příplatek k cenám kontaktního zateplení vnějších stěn za zápustnou montáž a použití použití tepelněizolačních zátek z minerální vlny</t>
  </si>
  <si>
    <t>-1060332630</t>
  </si>
  <si>
    <t>37</t>
  </si>
  <si>
    <t>622325103</t>
  </si>
  <si>
    <t>Oprava vnější vápenocementové hladké omítky složitosti 1 stěn v rozsahu přes 30 do 50 %</t>
  </si>
  <si>
    <t>760520053</t>
  </si>
  <si>
    <t>38</t>
  </si>
  <si>
    <t>622454R04</t>
  </si>
  <si>
    <t>Příplatek ke KZS za systémové doplňky a příslušenství</t>
  </si>
  <si>
    <t>2077119295</t>
  </si>
  <si>
    <t>"kompletní provedení dle specifikace PD a TZ vč. všech souvisejících prací a dodávek"</t>
  </si>
  <si>
    <t xml:space="preserve">"dle TP konkrétního výrobce KZS + požadavky PD a TZ" </t>
  </si>
  <si>
    <t>-veškeré systémové lišty, rohovníky, profily</t>
  </si>
  <si>
    <t>Množství vztaženo na plochu KZS.</t>
  </si>
  <si>
    <t>39</t>
  </si>
  <si>
    <t>622531022</t>
  </si>
  <si>
    <t>Tenkovrstvá silikonová zrnitá omítka zrnitost 2,0 mm vnějších stěn</t>
  </si>
  <si>
    <t>26161781</t>
  </si>
  <si>
    <t>Ostatní konstrukce a práce, bourání</t>
  </si>
  <si>
    <t>40</t>
  </si>
  <si>
    <t>941221112</t>
  </si>
  <si>
    <t>Montáž lešení řadového rámového těžkého zatížení do 300 kg/m2 š do 1,2 m v do 25 m</t>
  </si>
  <si>
    <t>-623553999</t>
  </si>
  <si>
    <t xml:space="preserve">"pohledové plochy" </t>
  </si>
  <si>
    <t>(345,58+17,279)*(11,25)</t>
  </si>
  <si>
    <t>"přesahy a plocha ostatní" (17,0*1,2*11,25)+((345,58+17,279)*1,1)</t>
  </si>
  <si>
    <t>41</t>
  </si>
  <si>
    <t>941221211</t>
  </si>
  <si>
    <t>Příplatek k lešení řadovému rámovému těžkému š 1,2 m v do 25 m za první a ZKD den použití</t>
  </si>
  <si>
    <t>-1298406390</t>
  </si>
  <si>
    <t>4710,809*90 'Přepočtené koeficientem množství</t>
  </si>
  <si>
    <t>42</t>
  </si>
  <si>
    <t>941221812</t>
  </si>
  <si>
    <t>Demontáž lešení řadového rámového těžkého zatížení do 300 kg/m2 š do 1,2 m v do 25 m</t>
  </si>
  <si>
    <t>-202757896</t>
  </si>
  <si>
    <t>43</t>
  </si>
  <si>
    <t>944121122</t>
  </si>
  <si>
    <t>Montáž ochranného zábradlí dílcového vnitřního na lešeňových konstrukcích dvoutyčového</t>
  </si>
  <si>
    <t>2074926674</t>
  </si>
  <si>
    <t>44</t>
  </si>
  <si>
    <t>944121222</t>
  </si>
  <si>
    <t>Příplatek k ochrannému zábradlí dílcovému vnitřnímu dvoutyčovému za první a ZKD den použití</t>
  </si>
  <si>
    <t>1935063680</t>
  </si>
  <si>
    <t>1727,9*90 'Přepočtené koeficientem množství</t>
  </si>
  <si>
    <t>45</t>
  </si>
  <si>
    <t>944121822</t>
  </si>
  <si>
    <t>Demontáž ochranného zábradlí dílcového vnitřního na lešeňových konstrukcích dvoutyčového</t>
  </si>
  <si>
    <t>2054887046</t>
  </si>
  <si>
    <t>46</t>
  </si>
  <si>
    <t>944511111</t>
  </si>
  <si>
    <t>Montáž ochranné sítě z textilie z umělých vláken</t>
  </si>
  <si>
    <t>-179934655</t>
  </si>
  <si>
    <t>47</t>
  </si>
  <si>
    <t>944511211</t>
  </si>
  <si>
    <t>Příplatek k ochranné síti za první a ZKD den použití</t>
  </si>
  <si>
    <t>-1687255077</t>
  </si>
  <si>
    <t>48</t>
  </si>
  <si>
    <t>944511811</t>
  </si>
  <si>
    <t>Demontáž ochranné sítě z textilie z umělých vláken</t>
  </si>
  <si>
    <t>-1070161096</t>
  </si>
  <si>
    <t>49</t>
  </si>
  <si>
    <t>949101112</t>
  </si>
  <si>
    <t>Lešení pomocné pro objekty pozemních staveb s lešeňovou podlahou v do 3,5 m zatížení do 150 kg/m2</t>
  </si>
  <si>
    <t>871465889</t>
  </si>
  <si>
    <t>50</t>
  </si>
  <si>
    <t>952901111</t>
  </si>
  <si>
    <t>Vyčištění budov bytové a občanské výstavby při výšce podlaží do 4 m</t>
  </si>
  <si>
    <t>1307051657</t>
  </si>
  <si>
    <t>51</t>
  </si>
  <si>
    <t>952902121</t>
  </si>
  <si>
    <t>Čištění budov zametení drsných podlah</t>
  </si>
  <si>
    <t>-80174306</t>
  </si>
  <si>
    <t>skladba NP1</t>
  </si>
  <si>
    <t>"A_dle tabulky místností" 358,36</t>
  </si>
  <si>
    <t>"B_dle tabulky místností" 192,1</t>
  </si>
  <si>
    <t>"C_dle tabulky místností" 254,69</t>
  </si>
  <si>
    <t>"D_dle tabulky místností" 290,63</t>
  </si>
  <si>
    <t>"E_dle tabulky místností" (163,27+174,64)</t>
  </si>
  <si>
    <t>52</t>
  </si>
  <si>
    <t>962031132</t>
  </si>
  <si>
    <t>Bourání příček z cihel pálených na MVC tl do 100 mm</t>
  </si>
  <si>
    <t>2070475352</t>
  </si>
  <si>
    <t>53</t>
  </si>
  <si>
    <t>962032231</t>
  </si>
  <si>
    <t>Bourání zdiva z cihel pálených nebo vápenopískových na MV nebo MVC přes 1 m3</t>
  </si>
  <si>
    <t>2065916234</t>
  </si>
  <si>
    <t>"rozsah_D.1.1b-v.č. 01-07, TZ"</t>
  </si>
  <si>
    <t>"A-E_pozední a římsové zdivo" ((331,724)+60,75)*(0,68*0,87)</t>
  </si>
  <si>
    <t>54</t>
  </si>
  <si>
    <t>962032631</t>
  </si>
  <si>
    <t>Bourání zdiva komínového z cihel na MV nebo MVC</t>
  </si>
  <si>
    <t>-1371063138</t>
  </si>
  <si>
    <t>Komínové konstrukce:</t>
  </si>
  <si>
    <t>"A" (0,48*0,85)*(0,85+(1,44*4)+1,03)</t>
  </si>
  <si>
    <t>"C" (0,77*0,47)*(1,38+0,99+(1,37*2))</t>
  </si>
  <si>
    <t>"E" ((0,8*0,48)*(1,54+1,54))+((0,45*0,48)*(1,63+0,99))</t>
  </si>
  <si>
    <t>55</t>
  </si>
  <si>
    <t>966080101</t>
  </si>
  <si>
    <t>-383729712</t>
  </si>
  <si>
    <t>"E" (2,75*(42,15))</t>
  </si>
  <si>
    <t>56</t>
  </si>
  <si>
    <t>966080115</t>
  </si>
  <si>
    <t>Bourání kontaktního zateplení z desek z minerální vlny tloušťky do 180 mm</t>
  </si>
  <si>
    <t>-2074205015</t>
  </si>
  <si>
    <t>57</t>
  </si>
  <si>
    <t>971033561</t>
  </si>
  <si>
    <t>Vybourání otvorů ve zdivu cihelném pl do 1 m2 na MVC nebo MV tl do 600 mm</t>
  </si>
  <si>
    <t>-763033788</t>
  </si>
  <si>
    <t>(0,6*0,9*0,55*2)+(0,6*0,6*0,55*1)</t>
  </si>
  <si>
    <t>58</t>
  </si>
  <si>
    <t>978012191</t>
  </si>
  <si>
    <t>Otlučení (osekání) vnitřní vápenné nebo vápenocementové omítky stropů rákosových v rozsahu do 100 %</t>
  </si>
  <si>
    <t>-1457547222</t>
  </si>
  <si>
    <t>59</t>
  </si>
  <si>
    <t>978013111</t>
  </si>
  <si>
    <t>Otlučení (osekání) vnitřní vápenné nebo vápenocementové omítky stěn v rozsahu do 5 %</t>
  </si>
  <si>
    <t>694875351</t>
  </si>
  <si>
    <t>60</t>
  </si>
  <si>
    <t>978013161</t>
  </si>
  <si>
    <t>Otlučení (osekání) vnitřní vápenné nebo vápenocementové omítky stěn v rozsahu do 50 %</t>
  </si>
  <si>
    <t>-1284257286</t>
  </si>
  <si>
    <t>"skladba NP1_svislé vytažení" ((0,3)*1738,4)</t>
  </si>
  <si>
    <t>(dle odsouhlasení při realizaci a v dílenské dokuemntaci)</t>
  </si>
  <si>
    <t>61</t>
  </si>
  <si>
    <t>978015361</t>
  </si>
  <si>
    <t>Otlučení (osekání) vnější vápenné nebo vápenocementové omítky stupně členitosti 1 a 2 rozsahu do 50%</t>
  </si>
  <si>
    <t>586204604</t>
  </si>
  <si>
    <t>62</t>
  </si>
  <si>
    <t>985112132</t>
  </si>
  <si>
    <t>Odsekání degradovaného betonu rubu kleneb a podlah tl do 30 mm</t>
  </si>
  <si>
    <t>-686342870</t>
  </si>
  <si>
    <t>skladba NP1_předpoklad-bude odsouhlaseno v dílenské dokuemntaci</t>
  </si>
  <si>
    <t>"A_dle tabulky místností" 358,36*0,3</t>
  </si>
  <si>
    <t>"B_dle tabulky místností" 192,1*0,3</t>
  </si>
  <si>
    <t>"C_dle tabulky místností" 254,69*0,3</t>
  </si>
  <si>
    <t>"D_dle tabulky místností" 290,63*0,3</t>
  </si>
  <si>
    <t>"E_dle tabulky místností" (163,27+174,64)*0,3</t>
  </si>
  <si>
    <t>63</t>
  </si>
  <si>
    <t>985112193</t>
  </si>
  <si>
    <t>Příplatek k odsekání degradovaného betonu za plochu do 10 m2 jednotlivě</t>
  </si>
  <si>
    <t>-622838573</t>
  </si>
  <si>
    <t>64</t>
  </si>
  <si>
    <t>985311313</t>
  </si>
  <si>
    <t>Reprofilace rubu kleneb a podlah cementovými sanačními maltami tl 30 mm</t>
  </si>
  <si>
    <t>1808060498</t>
  </si>
  <si>
    <t>65</t>
  </si>
  <si>
    <t>985311912</t>
  </si>
  <si>
    <t>Příplatek při reprofilaci sanačními maltami za plochu do 10 m2 jednotlivě</t>
  </si>
  <si>
    <t>-1564403256</t>
  </si>
  <si>
    <t>66</t>
  </si>
  <si>
    <t>985323111</t>
  </si>
  <si>
    <t>Spojovací můstek reprofilovaného betonu na cementové bázi tl 1 mm</t>
  </si>
  <si>
    <t>-9756803</t>
  </si>
  <si>
    <t>67</t>
  </si>
  <si>
    <t>985323912</t>
  </si>
  <si>
    <t>Příplatek k cenám spojovacího můstku za plochu do 10 m2 jednotlivě</t>
  </si>
  <si>
    <t>1733165180</t>
  </si>
  <si>
    <t>997</t>
  </si>
  <si>
    <t>Přesun sutě</t>
  </si>
  <si>
    <t>68</t>
  </si>
  <si>
    <t>997013154</t>
  </si>
  <si>
    <t>Vnitrostaveništní doprava suti a vybouraných hmot pro budovy v do 15 m s omezením mechanizace</t>
  </si>
  <si>
    <t>1494004583</t>
  </si>
  <si>
    <t>69</t>
  </si>
  <si>
    <t>997013R31</t>
  </si>
  <si>
    <t xml:space="preserve">Poplatek za uložení na skládce (skládkovné) stavebního odpadu bez rozlišení </t>
  </si>
  <si>
    <t>-726773564</t>
  </si>
  <si>
    <t>Poznámka k položce:
Jednotková cena stanovena pro stavební odpad BEZ ROZLIŠENÍ _včetně nebezpečných odpadů.
----------------------------------------------------------------------------------------------------------------------</t>
  </si>
  <si>
    <t>70</t>
  </si>
  <si>
    <t>997321511</t>
  </si>
  <si>
    <t>Vodorovná doprava suti a vybouraných hmot po suchu do 1 km</t>
  </si>
  <si>
    <t>1287935979</t>
  </si>
  <si>
    <t>71</t>
  </si>
  <si>
    <t>997321519</t>
  </si>
  <si>
    <t>Příplatek ZKD 1 km vodorovné dopravy suti a vybouraných hmot po suchu</t>
  </si>
  <si>
    <t>-1201285146</t>
  </si>
  <si>
    <t>673,566*20 'Přepočtené koeficientem množství</t>
  </si>
  <si>
    <t>72</t>
  </si>
  <si>
    <t>997321611</t>
  </si>
  <si>
    <t>Nakládání nebo překládání suti a vybouraných hmot</t>
  </si>
  <si>
    <t>1438003785</t>
  </si>
  <si>
    <t>998</t>
  </si>
  <si>
    <t>Přesun hmot</t>
  </si>
  <si>
    <t>73</t>
  </si>
  <si>
    <t>998017003</t>
  </si>
  <si>
    <t>Přesun hmot s omezením mechanizace pro budovy v do 24 m</t>
  </si>
  <si>
    <t>-1823111854</t>
  </si>
  <si>
    <t>PSV</t>
  </si>
  <si>
    <t>Práce a dodávky PSV</t>
  </si>
  <si>
    <t>712</t>
  </si>
  <si>
    <t>Povlakové krytiny</t>
  </si>
  <si>
    <t>74</t>
  </si>
  <si>
    <t>712311101</t>
  </si>
  <si>
    <t>Provedení povlakové krytiny střech do 10° za studena lakem penetračním nebo asfaltovým</t>
  </si>
  <si>
    <t>1475284709</t>
  </si>
  <si>
    <t>"skladba NP1 včetně související kce" (1738,4)</t>
  </si>
  <si>
    <t>75</t>
  </si>
  <si>
    <t>11163150</t>
  </si>
  <si>
    <t>lak penetrační asfaltový</t>
  </si>
  <si>
    <t>-1967633981</t>
  </si>
  <si>
    <t>1738,4*0,00032 'Přepočtené koeficientem množství</t>
  </si>
  <si>
    <t>76</t>
  </si>
  <si>
    <t>712341659</t>
  </si>
  <si>
    <t>Provedení povlakové krytiny střech do 10° pásy NAIP přitavením bodově</t>
  </si>
  <si>
    <t>653402580</t>
  </si>
  <si>
    <t>Poznámka k položce:
JC také obsahuje náklady na kompletní svaření spojů + úprava spádů pro dokonalé odvodnění veškerých ploch</t>
  </si>
  <si>
    <t>77</t>
  </si>
  <si>
    <t>62853004</t>
  </si>
  <si>
    <t>pás asfaltový natavitelný modifikovaný SBS tl 4,0mm s vložkou ze skleněné tkaniny a spalitelnou PE fólií nebo jemnozrnným minerálním posypem na horním povrchu</t>
  </si>
  <si>
    <t>1291412395</t>
  </si>
  <si>
    <t>1738,4*1,1655 'Přepočtené koeficientem množství</t>
  </si>
  <si>
    <t>78</t>
  </si>
  <si>
    <t>712400845</t>
  </si>
  <si>
    <t>Demontáž ventilační hlavice na ploché střeše sklonu do 30°</t>
  </si>
  <si>
    <t>kus</t>
  </si>
  <si>
    <t>644435592</t>
  </si>
  <si>
    <t>79</t>
  </si>
  <si>
    <t>712440831</t>
  </si>
  <si>
    <t>Odstranění povlakové krytiny střech přes 10° do 30° jednovrstvé</t>
  </si>
  <si>
    <t>-403151503</t>
  </si>
  <si>
    <t>"A-E_odměřeno elektronicky_(viz D.1.2b-01)" 1998,6</t>
  </si>
  <si>
    <t>80</t>
  </si>
  <si>
    <t>712461701</t>
  </si>
  <si>
    <t>Provedení povlakové krytiny střech do 30° fólií položenou volně</t>
  </si>
  <si>
    <t>-1967330730</t>
  </si>
  <si>
    <t>Poznámka k položce:
JC , nad rámec ceníkového obsahu, také zahrnuje náklady na mechanické ukotvení na kci krovu</t>
  </si>
  <si>
    <t>"plocha střechy_A+B - odměřeno elektronicky" 715,85</t>
  </si>
  <si>
    <t>"plocha střechy_C+D - odměřeno elektronicky" 688,74</t>
  </si>
  <si>
    <t>"plocha střechy_E - odměřeno elektronicky" 679,89</t>
  </si>
  <si>
    <t>81</t>
  </si>
  <si>
    <t>28329268R</t>
  </si>
  <si>
    <t>fólie kontaktní difuzně otevřená pro doplňkovou hydroizolační vrstvu střech (specifikace dle PD a TZ)</t>
  </si>
  <si>
    <t>-1162644378</t>
  </si>
  <si>
    <t>2084,48*1,1655 'Přepočtené koeficientem množství</t>
  </si>
  <si>
    <t>82</t>
  </si>
  <si>
    <t>712811101</t>
  </si>
  <si>
    <t>Provedení povlakové krytiny vytažením na konstrukce za studena nátěrem penetračním</t>
  </si>
  <si>
    <t>-1402840007</t>
  </si>
  <si>
    <t>83</t>
  </si>
  <si>
    <t>-1848097328</t>
  </si>
  <si>
    <t>521,52*0,00035 'Přepočtené koeficientem množství</t>
  </si>
  <si>
    <t>84</t>
  </si>
  <si>
    <t>712841559</t>
  </si>
  <si>
    <t>Provedení povlakové krytiny vytažením na konstrukce pásy přitavením NAIP</t>
  </si>
  <si>
    <t>2028638083</t>
  </si>
  <si>
    <t>85</t>
  </si>
  <si>
    <t>-1537921176</t>
  </si>
  <si>
    <t>521,52*1,2 'Přepočtené koeficientem množství</t>
  </si>
  <si>
    <t>86</t>
  </si>
  <si>
    <t>998712203</t>
  </si>
  <si>
    <t>Přesun hmot procentní pro krytiny povlakové v objektech v do 24 m</t>
  </si>
  <si>
    <t>%</t>
  </si>
  <si>
    <t>699140674</t>
  </si>
  <si>
    <t>713</t>
  </si>
  <si>
    <t>Izolace tepelné</t>
  </si>
  <si>
    <t>87</t>
  </si>
  <si>
    <t>713120813</t>
  </si>
  <si>
    <t>Odstranění tepelné izolace podlah volně kladené z vláknitých materiálů suchých tl přes 100 mm</t>
  </si>
  <si>
    <t>-1552640947</t>
  </si>
  <si>
    <t>"A-E_odměřeno elektronicky_(viz D.1.2b-01)" 1422,7</t>
  </si>
  <si>
    <t>"nezměřitelné plochy-výklenky_odsouhlasení v dílenské dokuemntaci" (0,05)*1422,0</t>
  </si>
  <si>
    <t>88</t>
  </si>
  <si>
    <t>713121121</t>
  </si>
  <si>
    <t>Montáž izolace tepelné podlah volně kladenými rohožemi, pásy, dílci, deskami 2 vrstvy</t>
  </si>
  <si>
    <t>-51054303</t>
  </si>
  <si>
    <t>89</t>
  </si>
  <si>
    <t>63151483R</t>
  </si>
  <si>
    <t xml:space="preserve">deska tepelně izolační minerální podlah tl 110mm_specifikace dle PD a TZ </t>
  </si>
  <si>
    <t>-864243466</t>
  </si>
  <si>
    <t>1433,69*2,2 'Přepočtené koeficientem množství</t>
  </si>
  <si>
    <t>90</t>
  </si>
  <si>
    <t>713191132</t>
  </si>
  <si>
    <t>Montáž izolace tepelné podlah, stropů vrchem nebo střech překrytí separační vrstva</t>
  </si>
  <si>
    <t>873666968</t>
  </si>
  <si>
    <t>91</t>
  </si>
  <si>
    <t>62832134R</t>
  </si>
  <si>
    <t>pás asfaltový natavitelný oxidovaný tl 4,0mm s vložkou ze skleněné rohože, s jemnozrnným minerálním posypem</t>
  </si>
  <si>
    <t>68452135</t>
  </si>
  <si>
    <t>1433,69*1,1655 'Přepočtené koeficientem množství</t>
  </si>
  <si>
    <t>92</t>
  </si>
  <si>
    <t>713191133</t>
  </si>
  <si>
    <t>Montáž izolace tepelné podlah, stropů vrchem nebo střech překrytí fólií s přelepeným spojem</t>
  </si>
  <si>
    <t>-2114854994</t>
  </si>
  <si>
    <t>93</t>
  </si>
  <si>
    <t>28323100R</t>
  </si>
  <si>
    <t>fólie difuzně otevřená (ochranná)</t>
  </si>
  <si>
    <t>199500600</t>
  </si>
  <si>
    <t>94</t>
  </si>
  <si>
    <t>71329122R</t>
  </si>
  <si>
    <t>Montáž izolace tepelné stěn překrytí fólií s přelepeným spojem</t>
  </si>
  <si>
    <t>-1334352633</t>
  </si>
  <si>
    <t>Poznámka k položce:
Kompletní provedení dle specifikace PD a TZ včetně všech přímo souvisejících prací a činností , doplňků a příslušenství</t>
  </si>
  <si>
    <t>95</t>
  </si>
  <si>
    <t>1777590308</t>
  </si>
  <si>
    <t>104,505*1,2 'Přepočtené koeficientem množství</t>
  </si>
  <si>
    <t>96</t>
  </si>
  <si>
    <t>998713203</t>
  </si>
  <si>
    <t>Přesun hmot procentní pro izolace tepelné v objektech v do 24 m</t>
  </si>
  <si>
    <t>1171078105</t>
  </si>
  <si>
    <t>721</t>
  </si>
  <si>
    <t>Zdravotechnika - vnitřní kanalizace</t>
  </si>
  <si>
    <t>97</t>
  </si>
  <si>
    <t>72117180R</t>
  </si>
  <si>
    <t xml:space="preserve">Demontáž potrubí z PVC _ odvětrání ZTI / VZT </t>
  </si>
  <si>
    <t>1867966248</t>
  </si>
  <si>
    <t>Poznámka k položce:
Kompletní provedení dle specifikace PD a TZ včetně všech přímo souvisejících prací/činností _ vč. souvisejících prvků a zařízení</t>
  </si>
  <si>
    <t>98</t>
  </si>
  <si>
    <t>998721203</t>
  </si>
  <si>
    <t>Přesun hmot procentní pro vnitřní kanalizace v objektech v do 24 m</t>
  </si>
  <si>
    <t>-502316251</t>
  </si>
  <si>
    <t>751</t>
  </si>
  <si>
    <t>Vzduchotechnika</t>
  </si>
  <si>
    <t>99</t>
  </si>
  <si>
    <t>751015R01</t>
  </si>
  <si>
    <t>Stávající VZT jednotka _ odpojení/demontáž + přesuny a uskladnění + zpětný přesun / zpětné osazení / dopojení a uvedení do provozu</t>
  </si>
  <si>
    <t>534310509</t>
  </si>
  <si>
    <t>Poznámka k položce:
Kompletní systémové dodávky a provedení dle specifikace PD a TZ včetně všech přímo souvisejících prací/činností a dodávek/doplňků a příslušenství</t>
  </si>
  <si>
    <t>100</t>
  </si>
  <si>
    <t>998751202</t>
  </si>
  <si>
    <t>Přesun hmot procentní pro vzduchotechniku</t>
  </si>
  <si>
    <t>-194746641</t>
  </si>
  <si>
    <t>762</t>
  </si>
  <si>
    <t>Konstrukce tesařské</t>
  </si>
  <si>
    <t>101</t>
  </si>
  <si>
    <t>762018R02</t>
  </si>
  <si>
    <t xml:space="preserve">D+M dřevěné prvky konstrukcí </t>
  </si>
  <si>
    <t>1915456762</t>
  </si>
  <si>
    <t>Poznámka k položce:
Specifikace / obsah jednotkové ceny:
-dodávka, výroba řeziva/prvků, (případné hoblování prvků) - kvalita dle PD a TZ 
-přesuny vč. potřebné zdvihací techniky
-kompletní osazení/montážní práce/kotvení vč. kotevních prvků
-spojovací prostředky, ošetření a impregnace řeziva vč. příslušných finálních povrchových úprav
(ochranné povrchové úpravy dle požadavků PBŘ) 
------------------
-dílenská a výrobní dokumentace vč. příslušných statických výpočtů
------------------
-ostatní, jinde neuvedené. přímo související práce a dodávky</t>
  </si>
  <si>
    <t>"kompletní provedení dle specifikace PD a TZ vč. všech souvisejících prací a dodávek</t>
  </si>
  <si>
    <t>"prvky a konstrukce pochůzích lávek" (0,24*0,06*2*412,4)+(0,04*0,06*1*412,4)</t>
  </si>
  <si>
    <t>102</t>
  </si>
  <si>
    <t>762083121</t>
  </si>
  <si>
    <t xml:space="preserve">Impregnace řeziva proti dřevokaznému hmyzu, houbám a plísním </t>
  </si>
  <si>
    <t>1117040282</t>
  </si>
  <si>
    <t>(62,534+34,394+14,721)</t>
  </si>
  <si>
    <t>103</t>
  </si>
  <si>
    <t>762331811</t>
  </si>
  <si>
    <t>Demontáž vázaných kcí krovů z hranolů průřezové plochy do 120 cm2</t>
  </si>
  <si>
    <t>-315762197</t>
  </si>
  <si>
    <t>"A_odměřeno elektronicky_viz tab.BP" 119,0+38,0</t>
  </si>
  <si>
    <t>"B_odměřeno elektronicky_viz tab.BP" 0,0</t>
  </si>
  <si>
    <t>"C_odměřeno elektronicky_viz tab.BP" 0,0</t>
  </si>
  <si>
    <t>"D_odměřeno elektronicky_viz tab.BP" 206,3</t>
  </si>
  <si>
    <t>"E_odměřeno elektronicky_viz tab.BP" (60,0+385,1+14,0+31,2)</t>
  </si>
  <si>
    <t>"nezměřitelné prvky_odsouhlasení v dílenské dokuemntaci" (0,1)*853,6</t>
  </si>
  <si>
    <t>104</t>
  </si>
  <si>
    <t>762331812</t>
  </si>
  <si>
    <t>Demontáž vázaných kcí krovů z hranolů průřezové plochy do 224 cm2</t>
  </si>
  <si>
    <t>-1242914339</t>
  </si>
  <si>
    <t>"A_odměřeno elektronicky_viz tab.BP" 577,3+62,4</t>
  </si>
  <si>
    <t>"B_odměřeno elektronicky_viz tab.BP" 57,9</t>
  </si>
  <si>
    <t>"C_odměřeno elektronicky_viz tab.BP" 786,9+57,5</t>
  </si>
  <si>
    <t>"D_odměřeno elektronicky_viz tab.BP" 670,4</t>
  </si>
  <si>
    <t>"E_odměřeno elektronicky_viz tab.BP" (295,4+28,45+36,0)</t>
  </si>
  <si>
    <t>"nezměřitelné prvky_odsouhlasení v dílenské dokuemntaci" (0,1)*2572,25</t>
  </si>
  <si>
    <t>105</t>
  </si>
  <si>
    <t>762331813</t>
  </si>
  <si>
    <t>Demontáž vázaných kcí krovů z hranolů průřezové plochy do 288 cm2</t>
  </si>
  <si>
    <t>532376363</t>
  </si>
  <si>
    <t>"A_odměřeno elektronicky_viz tab.BP" (204,95+9,8)</t>
  </si>
  <si>
    <t>"B_odměřeno elektronicky_viz tab.BP" 5,78</t>
  </si>
  <si>
    <t>"D_odměřeno elektronicky_viz tab.BP" 0,0</t>
  </si>
  <si>
    <t>"E_odměřeno elektronicky_viz tab.BP" (90,85+105,8+131,9+8,1)</t>
  </si>
  <si>
    <t>"nezměřitelné prvky_odsouhlasení v dílenské dokuemntaci" (0,1)*557,18</t>
  </si>
  <si>
    <t>106</t>
  </si>
  <si>
    <t>762331814</t>
  </si>
  <si>
    <t>Demontáž vázaných kcí krovů z hranolů průřezové plochy do 450 cm2</t>
  </si>
  <si>
    <t>76559473</t>
  </si>
  <si>
    <t>"A_odměřeno elektronicky_viz tab.BP" 99,0</t>
  </si>
  <si>
    <t>"C_odměřeno elektronicky_viz tab.BP" 88,8</t>
  </si>
  <si>
    <t>"E_odměřeno elektronicky_viz tab.BP" 51,4</t>
  </si>
  <si>
    <t>"nezměřitelné prvky_odsouhlasení v dílenské dokuemntaci" (0,1)*239,2</t>
  </si>
  <si>
    <t>107</t>
  </si>
  <si>
    <t>762341210</t>
  </si>
  <si>
    <t>Montáž bednění střech rovných a šikmých sklonu do 60° z hrubých prken na sraz</t>
  </si>
  <si>
    <t>2001565802</t>
  </si>
  <si>
    <t>108</t>
  </si>
  <si>
    <t>60515111</t>
  </si>
  <si>
    <t>řezivo jehličnaté boční prkno 20-30mm</t>
  </si>
  <si>
    <t>1868597880</t>
  </si>
  <si>
    <t>2084,48*0,03 'Přepočtené koeficientem množství</t>
  </si>
  <si>
    <t>109</t>
  </si>
  <si>
    <t>762341811</t>
  </si>
  <si>
    <t>Demontáž bednění střech z prken</t>
  </si>
  <si>
    <t>1508116151</t>
  </si>
  <si>
    <t>110</t>
  </si>
  <si>
    <t>762342311</t>
  </si>
  <si>
    <t xml:space="preserve">Montáž laťování na střechách složitých sklonu do 60° </t>
  </si>
  <si>
    <t>1294908626</t>
  </si>
  <si>
    <t xml:space="preserve">Poznámka k položce:
JC , nad rámec ceníkového obsahu, zahrnuje také náklady na provedení "kontralatí" </t>
  </si>
  <si>
    <t>111</t>
  </si>
  <si>
    <t>60514101</t>
  </si>
  <si>
    <t>řezivo jehličnaté lať 10-25cm2</t>
  </si>
  <si>
    <t>-1028938597</t>
  </si>
  <si>
    <t>2084,48*0,0165 'Přepočtené koeficientem množství</t>
  </si>
  <si>
    <t>112</t>
  </si>
  <si>
    <t>762342811</t>
  </si>
  <si>
    <t xml:space="preserve">Demontáž laťování střech z latí </t>
  </si>
  <si>
    <t>1115527357</t>
  </si>
  <si>
    <t>Poznámka k položce:
JC , nad rámec ceníkového obsahu, zahrnuje také náklady na demontáž kompletního laťování _ (latě + kontralatě)</t>
  </si>
  <si>
    <t>113</t>
  </si>
  <si>
    <t>762395000</t>
  </si>
  <si>
    <t>Spojovací prostředky krovů, bednění, laťování, nadstřešních konstrukcí</t>
  </si>
  <si>
    <t>-1519907407</t>
  </si>
  <si>
    <t>(62,534+34,394)</t>
  </si>
  <si>
    <t>114</t>
  </si>
  <si>
    <t>762511276</t>
  </si>
  <si>
    <t>Podlahové kce podkladové z desek OSB tl 22 mm broušených na pero a drážku šroubovaných</t>
  </si>
  <si>
    <t>-1982257356</t>
  </si>
  <si>
    <t>"prvky a konstrukce pochůzích lávek" (0,625*412,4)</t>
  </si>
  <si>
    <t>115</t>
  </si>
  <si>
    <t>762841812</t>
  </si>
  <si>
    <t>Demontáž podbíjení obkladů stropů a střech sklonu do 60° z hrubých prken s omítkou</t>
  </si>
  <si>
    <t>2021961232</t>
  </si>
  <si>
    <t>(183,43)+(2,67*3,35)+(5,415*3,35)+(2,6*3,35)+(5,26*3,25)</t>
  </si>
  <si>
    <t>116</t>
  </si>
  <si>
    <t>762842211</t>
  </si>
  <si>
    <t>Montáž podbíjení střech šikmých vnějšího přesahu š přes 0,8 m z hrubých prken na sraz</t>
  </si>
  <si>
    <t>894002230</t>
  </si>
  <si>
    <t>Poznámka k položce:
JC , nad rámec ceníkového obsahu, zahrnuje také náklady na montáž souvisejícího podkladního roštu</t>
  </si>
  <si>
    <t>"skladba/detail_F2/F3" (287,7+18,99)*0,8</t>
  </si>
  <si>
    <t>117</t>
  </si>
  <si>
    <t>-952943082</t>
  </si>
  <si>
    <t>Poznámka k položce:
JC zahrnuje náklady na dodávku : prkna tl. do 30 mm + související podkladní profily / rošt</t>
  </si>
  <si>
    <t>245,352*0,06 'Přepočtené koeficientem množství</t>
  </si>
  <si>
    <t>118</t>
  </si>
  <si>
    <t>762895000</t>
  </si>
  <si>
    <t>Spojovací prostředky pro montáž záklopu, stropnice a podbíjení</t>
  </si>
  <si>
    <t>-967201952</t>
  </si>
  <si>
    <t>119</t>
  </si>
  <si>
    <t>998762203</t>
  </si>
  <si>
    <t>Přesun hmot procentní pro kce tesařské v objektech v do 24 m</t>
  </si>
  <si>
    <t>-1738375391</t>
  </si>
  <si>
    <t>763</t>
  </si>
  <si>
    <t>Konstrukce suché výstavby</t>
  </si>
  <si>
    <t>120</t>
  </si>
  <si>
    <t>763131714</t>
  </si>
  <si>
    <t>SDK podhled základní penetrační nátěr</t>
  </si>
  <si>
    <t>-1331315167</t>
  </si>
  <si>
    <t>121</t>
  </si>
  <si>
    <t>763131771</t>
  </si>
  <si>
    <t>Příplatek k SDK podhledu za rovinnost kvality Q3</t>
  </si>
  <si>
    <t>-1976132557</t>
  </si>
  <si>
    <t>122</t>
  </si>
  <si>
    <t>763132223</t>
  </si>
  <si>
    <t xml:space="preserve">SDK podhled samostatný požární předěl 2xDF 12,5 mm TI 60 mm 40 kg/m3 EI Z/S 45/45 dvouvrstvá spodní kce </t>
  </si>
  <si>
    <t>1646004357</t>
  </si>
  <si>
    <t>123</t>
  </si>
  <si>
    <t>763135701</t>
  </si>
  <si>
    <t>Příplatek k montáži SDK podhledu za montáž jedné vrstvy zvukové izolace</t>
  </si>
  <si>
    <t>-1100139882</t>
  </si>
  <si>
    <t>((183,43)+(2,67*3,35)+(5,415*3,35)+(2,6*3,35)+(5,26*3,25))*2</t>
  </si>
  <si>
    <t>124</t>
  </si>
  <si>
    <t>63150964R</t>
  </si>
  <si>
    <t>pás tepelně izolační tl 80mm , 40 kg/m3</t>
  </si>
  <si>
    <t>500700602</t>
  </si>
  <si>
    <t>472,64*1,05 'Přepočtené koeficientem množství</t>
  </si>
  <si>
    <t>125</t>
  </si>
  <si>
    <t>763755R01</t>
  </si>
  <si>
    <t>Dodávka a osazení veškerých doplňkových prvků SDK konstrukcí (lišt, profilů, výztužných profilů, ukončovacích prvků, dilatačních a přechodových prvků , napojení na okolní konstrukce, atd)</t>
  </si>
  <si>
    <t>611022909</t>
  </si>
  <si>
    <t xml:space="preserve">Poznámka k položce:
SYSTÉMOVÉ PROVEDENÍ (DLE KONKRÉTNÍHO DODAVATELE SYSTÉMU)
(specifikace materiálů dle PD a TZ)_SPECIFIKACE A ROZSAH DLE TP KONKRÉTNĚ VYBRANÉHO DODAVATELE </t>
  </si>
  <si>
    <t>"kompletní provedení dle specifikace PD a TZ  vč. všech souvisejících prací a dodávek"</t>
  </si>
  <si>
    <t>"rozsah a množství vztaženo na celkovou plochu SDK konstrukcí" (52,89)</t>
  </si>
  <si>
    <t>126</t>
  </si>
  <si>
    <t>998763303</t>
  </si>
  <si>
    <t>Přesun hmot tonážní pro sádrokartonové konstrukce v objektech v přes 12 do 24 m</t>
  </si>
  <si>
    <t>1846627548</t>
  </si>
  <si>
    <t>764</t>
  </si>
  <si>
    <t>Konstrukce klempířské</t>
  </si>
  <si>
    <t>127</t>
  </si>
  <si>
    <t>764001831</t>
  </si>
  <si>
    <t>Demontáž krytiny z taškových tabulí do suti</t>
  </si>
  <si>
    <t>2022886654</t>
  </si>
  <si>
    <t>128</t>
  </si>
  <si>
    <t>764001891</t>
  </si>
  <si>
    <t>Demontáž úžlabí do suti</t>
  </si>
  <si>
    <t>1478741758</t>
  </si>
  <si>
    <t>129</t>
  </si>
  <si>
    <t>764002812</t>
  </si>
  <si>
    <t xml:space="preserve">Demontáž okapového plechu do suti </t>
  </si>
  <si>
    <t>-1248456784</t>
  </si>
  <si>
    <t>130</t>
  </si>
  <si>
    <t>764002821</t>
  </si>
  <si>
    <t>Demontáž střešního výlezu do suti</t>
  </si>
  <si>
    <t>124197548</t>
  </si>
  <si>
    <t>131</t>
  </si>
  <si>
    <t>764002841</t>
  </si>
  <si>
    <t>Demontáž oplechování horních ploch zdí a nadezdívek do suti</t>
  </si>
  <si>
    <t>430985549</t>
  </si>
  <si>
    <t>132</t>
  </si>
  <si>
    <t>764002851</t>
  </si>
  <si>
    <t>Demontáž oplechování parapetů do suti</t>
  </si>
  <si>
    <t>-12974193</t>
  </si>
  <si>
    <t>133</t>
  </si>
  <si>
    <t>764002871</t>
  </si>
  <si>
    <t>Demontáž lemování zdí do suti</t>
  </si>
  <si>
    <t>-270251384</t>
  </si>
  <si>
    <t>134</t>
  </si>
  <si>
    <t>764002881</t>
  </si>
  <si>
    <t>Demontáž lemování střešních prostupů do suti</t>
  </si>
  <si>
    <t>456577389</t>
  </si>
  <si>
    <t>135</t>
  </si>
  <si>
    <t>764004801</t>
  </si>
  <si>
    <t>Demontáž podokapního žlabu do suti</t>
  </si>
  <si>
    <t>336973801</t>
  </si>
  <si>
    <t>136</t>
  </si>
  <si>
    <t>764004861</t>
  </si>
  <si>
    <t>Demontáž svodu do suti</t>
  </si>
  <si>
    <t>737182227</t>
  </si>
  <si>
    <t>137</t>
  </si>
  <si>
    <t>76411165R</t>
  </si>
  <si>
    <t>Krytina střechy šikmé z taškových tabulí z plechu s povrchovou úpravou sklonu do 30°</t>
  </si>
  <si>
    <t>1647589319</t>
  </si>
  <si>
    <t xml:space="preserve">Poznámka k položce:
Kompletní systémová dodávka a provedení dle specifikace PD a TZ včetně všech přímo souvisejících prací/činností a dodávek/doplňků/příslušenství
--------------------------------------------------------------------------------------------------------------------------------------------------------------------------------
Střešní krytina – tašková tabule – bude z ocelového plechu s barevnou povrchovou úpravou – tmavě červené barvy, jemná struktura. </t>
  </si>
  <si>
    <t>138</t>
  </si>
  <si>
    <t>764432R01</t>
  </si>
  <si>
    <t xml:space="preserve">K-01 - D+M _ oplechování úžlabí _ rš 500 mm </t>
  </si>
  <si>
    <t>-931490125</t>
  </si>
  <si>
    <t>Poznámka k položce: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výrobků.</t>
  </si>
  <si>
    <t>139</t>
  </si>
  <si>
    <t>764432R02</t>
  </si>
  <si>
    <t xml:space="preserve">K-02 - D+M _ okapní plech _ rš 245 mm </t>
  </si>
  <si>
    <t>1316579225</t>
  </si>
  <si>
    <t>140</t>
  </si>
  <si>
    <t>764432R03</t>
  </si>
  <si>
    <t xml:space="preserve">K-03 - D+M _ okapní plech _ rš 205 mm </t>
  </si>
  <si>
    <t>-938203231</t>
  </si>
  <si>
    <t>141</t>
  </si>
  <si>
    <t>764432R04</t>
  </si>
  <si>
    <t xml:space="preserve">K-04 - D+M _ přechodový plech _ rš 410 mm </t>
  </si>
  <si>
    <t>-776792193</t>
  </si>
  <si>
    <t>142</t>
  </si>
  <si>
    <t>764432R05</t>
  </si>
  <si>
    <t xml:space="preserve">K-05 - D+M _ přechodový plech _ rš 410 mm </t>
  </si>
  <si>
    <t>-864484866</t>
  </si>
  <si>
    <t>143</t>
  </si>
  <si>
    <t>764432R06</t>
  </si>
  <si>
    <t xml:space="preserve">K-06 - D+M _ lemování zdiva _ rš 246 mm </t>
  </si>
  <si>
    <t>1306022560</t>
  </si>
  <si>
    <t>144</t>
  </si>
  <si>
    <t>764432R07</t>
  </si>
  <si>
    <t xml:space="preserve">K-07 - D+M _ lemování střechy _ rš 308 mm </t>
  </si>
  <si>
    <t>1078340279</t>
  </si>
  <si>
    <t>145</t>
  </si>
  <si>
    <t>764432R08</t>
  </si>
  <si>
    <t xml:space="preserve">K-08 - D+M _ oplechování atiky _ rš 860 mm </t>
  </si>
  <si>
    <t>695597684</t>
  </si>
  <si>
    <t>146</t>
  </si>
  <si>
    <t>764432R09</t>
  </si>
  <si>
    <t xml:space="preserve">K-09 - D+M _ oplechování komínového zdiva 460/460 mm _ rš min 330 mm </t>
  </si>
  <si>
    <t>-1576651836</t>
  </si>
  <si>
    <t>147</t>
  </si>
  <si>
    <t>764432R10.1</t>
  </si>
  <si>
    <t>K-10 - D+M _ plastové ventilační hlavice pro potrubíá VZT _ DN 100</t>
  </si>
  <si>
    <t>-975112815</t>
  </si>
  <si>
    <t>148</t>
  </si>
  <si>
    <t>764432R10.2</t>
  </si>
  <si>
    <t>K-10 - D+M _ plastové ventilační hlavice pro potrubíá VZT _ DN 120</t>
  </si>
  <si>
    <t>514431750</t>
  </si>
  <si>
    <t>149</t>
  </si>
  <si>
    <t>764432R10.3</t>
  </si>
  <si>
    <t>K-10 - D+M _ plastové ventilační hlavice pro potrubíá VZT _ DN 180</t>
  </si>
  <si>
    <t>-1706855428</t>
  </si>
  <si>
    <t>150</t>
  </si>
  <si>
    <t>764432R10.4</t>
  </si>
  <si>
    <t>K-10 - D+M _ plastové ventilační hlavice pro potrubíá VZT _ DN 200</t>
  </si>
  <si>
    <t>1756363311</t>
  </si>
  <si>
    <t>151</t>
  </si>
  <si>
    <t>764432R10.5</t>
  </si>
  <si>
    <t>K-10 - D+M _ plastové ventilační hlavice pro potrubíá VZT _ DN 350</t>
  </si>
  <si>
    <t>382798078</t>
  </si>
  <si>
    <t>152</t>
  </si>
  <si>
    <t>764432R10.6</t>
  </si>
  <si>
    <t>K-10 - D+M _ plastové ventilační hlavice pro potrubíá VZT _ DN 500</t>
  </si>
  <si>
    <t>1315909251</t>
  </si>
  <si>
    <t>153</t>
  </si>
  <si>
    <t>764432R11</t>
  </si>
  <si>
    <t>K-11 - D+M _ podokapní půlkruhový žlab _ rš 330 mm</t>
  </si>
  <si>
    <t>1077557635</t>
  </si>
  <si>
    <t>154</t>
  </si>
  <si>
    <t>764432R12</t>
  </si>
  <si>
    <t>K-12 - D+M _ kruhový odpadní svod  _ PR 100 mm</t>
  </si>
  <si>
    <t>1556607290</t>
  </si>
  <si>
    <t>155</t>
  </si>
  <si>
    <t>764432R13</t>
  </si>
  <si>
    <t xml:space="preserve">K-13 - D+M _ oplechování otvorů  _ rš 690 mm </t>
  </si>
  <si>
    <t>454910139</t>
  </si>
  <si>
    <t>156</t>
  </si>
  <si>
    <t>764432R14</t>
  </si>
  <si>
    <t xml:space="preserve">K-14 - D+M _ oplechování parapetu _ rš 850 mm </t>
  </si>
  <si>
    <t>683480237</t>
  </si>
  <si>
    <t>157</t>
  </si>
  <si>
    <t>764432R15</t>
  </si>
  <si>
    <t xml:space="preserve">K-15 - D+M _ oplechování otvorů  _ v 1650 mm rš 790-680 mm </t>
  </si>
  <si>
    <t>-465206243</t>
  </si>
  <si>
    <t>158</t>
  </si>
  <si>
    <t>764432R16</t>
  </si>
  <si>
    <t xml:space="preserve">K-16 - D+M _ oplechování otvorů  _ rš 690 mm </t>
  </si>
  <si>
    <t>2011463093</t>
  </si>
  <si>
    <t>159</t>
  </si>
  <si>
    <t>764432R17</t>
  </si>
  <si>
    <t xml:space="preserve">K-17 - D+M _ oplechování otvorů  _ v 950 mm rš 750-680 mm </t>
  </si>
  <si>
    <t>-1006100393</t>
  </si>
  <si>
    <t>160</t>
  </si>
  <si>
    <t>764432R18</t>
  </si>
  <si>
    <t xml:space="preserve">K-18 - D+M _ oplechování otvorů 500/800 mm _ rš min 330 mm </t>
  </si>
  <si>
    <t>-1247696538</t>
  </si>
  <si>
    <t>161</t>
  </si>
  <si>
    <t>764432R19</t>
  </si>
  <si>
    <t xml:space="preserve">K-19 - D+M _ oplechování otvorů 500/630 mm _ rš min 330 mm </t>
  </si>
  <si>
    <t>-580473064</t>
  </si>
  <si>
    <t>162</t>
  </si>
  <si>
    <t>764432R20</t>
  </si>
  <si>
    <t xml:space="preserve">K-20 - D+M _ oplechování otvorů 500/500 mm _ rš min 330 mm </t>
  </si>
  <si>
    <t>801148170</t>
  </si>
  <si>
    <t>163</t>
  </si>
  <si>
    <t>998764203</t>
  </si>
  <si>
    <t>Přesun hmot procentní pro konstrukce klempířské v objektech v do 24 m</t>
  </si>
  <si>
    <t>-922491571</t>
  </si>
  <si>
    <t>766</t>
  </si>
  <si>
    <t>Konstrukce truhlářské</t>
  </si>
  <si>
    <t>164</t>
  </si>
  <si>
    <t>766430R01</t>
  </si>
  <si>
    <t xml:space="preserve">SO-01 - D+M _ výklopně otevíratelný poklop _ 600/600 mm </t>
  </si>
  <si>
    <t>ks</t>
  </si>
  <si>
    <t>1331832517</t>
  </si>
  <si>
    <t>165</t>
  </si>
  <si>
    <t>766430R02</t>
  </si>
  <si>
    <t xml:space="preserve">SO-02 - D+M _ výklopně otevíratelný poklop _ 600/600 mm </t>
  </si>
  <si>
    <t>-1024792753</t>
  </si>
  <si>
    <t>166</t>
  </si>
  <si>
    <t>766430R11</t>
  </si>
  <si>
    <t xml:space="preserve">T-01 - D+M _ dřevěné zábradlí s výplní </t>
  </si>
  <si>
    <t>kpl.</t>
  </si>
  <si>
    <t>608717382</t>
  </si>
  <si>
    <t>167</t>
  </si>
  <si>
    <t>766430R12</t>
  </si>
  <si>
    <t xml:space="preserve">T-02 - D+M _ dřevěné schůdky pro výlez na střechu </t>
  </si>
  <si>
    <t>-241662814</t>
  </si>
  <si>
    <t>168</t>
  </si>
  <si>
    <t>998766203</t>
  </si>
  <si>
    <t>Přesun hmot procentní pro konstrukce truhlářské v objektech v do 24 m</t>
  </si>
  <si>
    <t>1831042545</t>
  </si>
  <si>
    <t>767</t>
  </si>
  <si>
    <t>Konstrukce zámečnické</t>
  </si>
  <si>
    <t>169</t>
  </si>
  <si>
    <t>767431R01</t>
  </si>
  <si>
    <t xml:space="preserve">Z-01 - D+M _ zachytávač sněhu </t>
  </si>
  <si>
    <t>-953565320</t>
  </si>
  <si>
    <t>170</t>
  </si>
  <si>
    <t>767431R02</t>
  </si>
  <si>
    <t xml:space="preserve">Z-02 - D+M _ střešní lávka dl. 1300 mm </t>
  </si>
  <si>
    <t>709521496</t>
  </si>
  <si>
    <t>171</t>
  </si>
  <si>
    <t>767431R03</t>
  </si>
  <si>
    <t>Z-03 - D+M _ žebřík š 500 mm , v 2,2+1,1 m</t>
  </si>
  <si>
    <t>-127196175</t>
  </si>
  <si>
    <t>172</t>
  </si>
  <si>
    <t>767431R04</t>
  </si>
  <si>
    <t xml:space="preserve">Z-04 - D+M _ nástěnný žebřík </t>
  </si>
  <si>
    <t>-311882624</t>
  </si>
  <si>
    <t>173</t>
  </si>
  <si>
    <t>767431R05</t>
  </si>
  <si>
    <t xml:space="preserve">Z-05 - D+M _ protipožární dvířka do stropu _ 900/900 mm </t>
  </si>
  <si>
    <t>-1208666746</t>
  </si>
  <si>
    <t>174</t>
  </si>
  <si>
    <t>767431R06</t>
  </si>
  <si>
    <t>Z-06 - D+M _ ocelové zábradlí _ 42,1 kg</t>
  </si>
  <si>
    <t>1053749987</t>
  </si>
  <si>
    <t>175</t>
  </si>
  <si>
    <t>767431R07</t>
  </si>
  <si>
    <t>Z-07 - D+M _ ocelové zábradlí _ 54,5 kg</t>
  </si>
  <si>
    <t>2147317094</t>
  </si>
  <si>
    <t>176</t>
  </si>
  <si>
    <t>767431R08</t>
  </si>
  <si>
    <t>Z-08 - D+M _ ocelové zábradlí _ 42,8 kg</t>
  </si>
  <si>
    <t>1202938890</t>
  </si>
  <si>
    <t>177</t>
  </si>
  <si>
    <t>767431R09</t>
  </si>
  <si>
    <t>Z-09 - D+M _ ocelové zábradlí _ 43,0 kg</t>
  </si>
  <si>
    <t>136033956</t>
  </si>
  <si>
    <t>178</t>
  </si>
  <si>
    <t>767431R10</t>
  </si>
  <si>
    <t>Z-10 - D+M _ ocelové zábradlí _ 60,3 kg</t>
  </si>
  <si>
    <t>-1145121002</t>
  </si>
  <si>
    <t>179</t>
  </si>
  <si>
    <t>767431R12</t>
  </si>
  <si>
    <t xml:space="preserve">Z-12 - D+M _ AL větrací mřížka _ 1500/100 MM </t>
  </si>
  <si>
    <t>280855127</t>
  </si>
  <si>
    <t>180</t>
  </si>
  <si>
    <t>767431R13</t>
  </si>
  <si>
    <t xml:space="preserve">Z-13 - D+M _ AL větrací mřížka _ 700/100 MM </t>
  </si>
  <si>
    <t>301971568</t>
  </si>
  <si>
    <t>181</t>
  </si>
  <si>
    <t>998767203</t>
  </si>
  <si>
    <t>Přesun hmot procentní pro zámečnické konstrukce v objektech v do 24 m</t>
  </si>
  <si>
    <t>-7444617</t>
  </si>
  <si>
    <t>784</t>
  </si>
  <si>
    <t>Dokončovací práce - malby a tapety</t>
  </si>
  <si>
    <t>182</t>
  </si>
  <si>
    <t>784121001</t>
  </si>
  <si>
    <t>Oškrabání malby v mísnostech výšky do 3,80 m</t>
  </si>
  <si>
    <t>-1152815930</t>
  </si>
  <si>
    <t>183</t>
  </si>
  <si>
    <t>784181101</t>
  </si>
  <si>
    <t>Základní akrylátová jednonásobná penetrace podkladu v místnostech výšky do 3,80m</t>
  </si>
  <si>
    <t>1161703167</t>
  </si>
  <si>
    <t>184</t>
  </si>
  <si>
    <t>784221101</t>
  </si>
  <si>
    <t>Dvojnásobné bílé malby ze směsí za sucha dobře otěruvzdorných v místnostech do 3,80 m</t>
  </si>
  <si>
    <t>122393543</t>
  </si>
  <si>
    <t>Ostatní</t>
  </si>
  <si>
    <t>OST01</t>
  </si>
  <si>
    <t>Záchytný systém proti pádu</t>
  </si>
  <si>
    <t>185</t>
  </si>
  <si>
    <t>OST01_R01</t>
  </si>
  <si>
    <t>Kotvící bod_ délka 300 mm (např.: TSL-300-H1016)</t>
  </si>
  <si>
    <t>512</t>
  </si>
  <si>
    <t>-210472567</t>
  </si>
  <si>
    <t>Poznámka k položce:
Kompletní systémová dodávka dle specifikace PD a TZ včetně všech přímo souvisejících dopňků/příslušenství/kotevních prvků</t>
  </si>
  <si>
    <t>186</t>
  </si>
  <si>
    <t>OST01_R02</t>
  </si>
  <si>
    <t xml:space="preserve">Kompletní montážní práce záchytného systému_kotvící bod </t>
  </si>
  <si>
    <t>1621892895</t>
  </si>
  <si>
    <t>Poznámka k položce:
Kompletní provedení dle specifikace PD a TZ včetně všech přímo souvisejících činností / příslušných přesunů hmot</t>
  </si>
  <si>
    <t>187</t>
  </si>
  <si>
    <t>OST01_R03</t>
  </si>
  <si>
    <t>Revize, předávací dokumentace_uvedení do provozu</t>
  </si>
  <si>
    <t>-1890954327</t>
  </si>
  <si>
    <t>OST02</t>
  </si>
  <si>
    <t>Ostatní práce</t>
  </si>
  <si>
    <t>188</t>
  </si>
  <si>
    <t>OST02_R01</t>
  </si>
  <si>
    <t xml:space="preserve">Nezměřitelné práce _ úpravy rozvodů techniky prostředí staveb </t>
  </si>
  <si>
    <t>HZS</t>
  </si>
  <si>
    <t>-592602973</t>
  </si>
  <si>
    <t>189</t>
  </si>
  <si>
    <t>OST02_R02</t>
  </si>
  <si>
    <t xml:space="preserve">Nezměřitelné práce _ vnitřní mobiliář _ viz specifikace </t>
  </si>
  <si>
    <t>1168976</t>
  </si>
  <si>
    <t xml:space="preserve">Poznámka k položce:
V budově B – spisovna – vystěhovat regály se spisy (cca 30 m3) a odvézt k uskladnění do skladového kontejneru po dobu výstavby. Po dokončení prací budou regály a spisy nastěhovány zpět do místnosti. Vystěhování místnosti, uskladnění a zpětné nastěhování zajisti stavba. </t>
  </si>
  <si>
    <t>190</t>
  </si>
  <si>
    <t>OST02_R03</t>
  </si>
  <si>
    <t>Nepřevídatelné práce</t>
  </si>
  <si>
    <t>-969219002</t>
  </si>
  <si>
    <t>2 - ZATEPLENÍ OBJEKTU A VÝMĚNA OKEN</t>
  </si>
  <si>
    <t xml:space="preserve">    781 - Dokončovací práce - obklady</t>
  </si>
  <si>
    <t>M - Práce a dodávky M</t>
  </si>
  <si>
    <t xml:space="preserve">    21-M - Elektromontáže</t>
  </si>
  <si>
    <t>HZS - Hodinové zúčtovací sazby</t>
  </si>
  <si>
    <t>319201321</t>
  </si>
  <si>
    <t>Vyrovnání nerovného povrchu zdiva tl do 30 mm maltou</t>
  </si>
  <si>
    <t>-1159579677</t>
  </si>
  <si>
    <t>612315302</t>
  </si>
  <si>
    <t>Vápenná štuková omítka ostění nebo nadpraží</t>
  </si>
  <si>
    <t>1806676791</t>
  </si>
  <si>
    <t>"výměna výplní otvorů_odměřeno elektronicky_ostění/nadpraží" (1178,96*0,48)</t>
  </si>
  <si>
    <t>6121430R0</t>
  </si>
  <si>
    <t>Příplatek za dodávku a osazení veškerých omítkových lišt, rohovníků a profilů vnitřních omítek stěn - viz specifikace systému a TP výrobce, TZ</t>
  </si>
  <si>
    <t>252006145</t>
  </si>
  <si>
    <t>"kompletní provedení dle specifikace PD a TZ vč. přímo souvisejících prací a dodávek"</t>
  </si>
  <si>
    <t xml:space="preserve">"množství/rozsah vztažen na celkové štukové plochy" </t>
  </si>
  <si>
    <t>622131101</t>
  </si>
  <si>
    <t>Cementový postřik vnějších stěn nanášený celoplošně ručně</t>
  </si>
  <si>
    <t>785030821</t>
  </si>
  <si>
    <t xml:space="preserve">"příprav/sanace podkladu fasádního systému" </t>
  </si>
  <si>
    <t>(((345,58+17,279)*10,8)-(548,25)+(1178,96*0,2))*0,3</t>
  </si>
  <si>
    <t>-741016195</t>
  </si>
  <si>
    <t>((345,58+17,279)*10,8)-(548,25)+(1178,96*0,2)</t>
  </si>
  <si>
    <t>-420420353</t>
  </si>
  <si>
    <t>622151021</t>
  </si>
  <si>
    <t>Penetrační akrylátový nátěr vnějších mozaikových tenkovrstvých omítek stěn</t>
  </si>
  <si>
    <t>1105210516</t>
  </si>
  <si>
    <t>620725780</t>
  </si>
  <si>
    <t>Poznámka k položce:
(výška = průměrná hodnota odměřená v PD)</t>
  </si>
  <si>
    <t>"fasádní systém_oprava soklové části" (345,58+17,279)*0,75</t>
  </si>
  <si>
    <t>28376448</t>
  </si>
  <si>
    <t>deska z polystyrénu XPS, hrana rovná a strukturovaný povrch 300kPa tl 180mm</t>
  </si>
  <si>
    <t>-1266719107</t>
  </si>
  <si>
    <t>272,144*1,1 'Přepočtené koeficientem množství</t>
  </si>
  <si>
    <t>1397464831</t>
  </si>
  <si>
    <t>"fasádní skladba_F1"</t>
  </si>
  <si>
    <t>"odečet oprav soklové části" -272,144</t>
  </si>
  <si>
    <t>-1583152443</t>
  </si>
  <si>
    <t>3334,275*1,1 'Přepočtené koeficientem množství</t>
  </si>
  <si>
    <t>622212011</t>
  </si>
  <si>
    <t>Montáž kontaktního zateplení vnějšího ostění, nadpraží nebo parapetu hl. špalety do 200 mm lepením desek z polystyrenu tl do 80 mm</t>
  </si>
  <si>
    <t>729231737</t>
  </si>
  <si>
    <t>"fasádní skladba_F1_odměřeno elektronicky viz výplně otvorů" (1178,96)</t>
  </si>
  <si>
    <t>28375945R</t>
  </si>
  <si>
    <t>deska EPS 100 fasádní tl 50mm</t>
  </si>
  <si>
    <t>-2140073539</t>
  </si>
  <si>
    <t>1178,96*0,22 'Přepočtené koeficientem množství</t>
  </si>
  <si>
    <t>-1152040227</t>
  </si>
  <si>
    <t>"fasádní skladba_F1_odměřeno elektronicky_zateplení parapetů" (276,34)</t>
  </si>
  <si>
    <t>28376440</t>
  </si>
  <si>
    <t>deska z polystyrénu XPS, hrana rovná a strukturovaný povrch 300kPa tl 50mm</t>
  </si>
  <si>
    <t>654028958</t>
  </si>
  <si>
    <t>276,34*0,22 'Přepočtené koeficientem množství</t>
  </si>
  <si>
    <t>Příplatek k cenám kontaktního zateplení stěn za použití tepelněizolačních zátek z polystyrenu</t>
  </si>
  <si>
    <t>-1817948914</t>
  </si>
  <si>
    <t>622325102</t>
  </si>
  <si>
    <t>Oprava vnější vápenocementové hladké omítky složitosti 1 stěn v rozsahu do 30%</t>
  </si>
  <si>
    <t>-1204403815</t>
  </si>
  <si>
    <t>622511112</t>
  </si>
  <si>
    <t>Tenkovrstvá akrylátová mozaiková střednězrnná omítka vnějších stěn</t>
  </si>
  <si>
    <t>1640077725</t>
  </si>
  <si>
    <t>988375911</t>
  </si>
  <si>
    <t>"fasádní skladba_F1_odměřeno elektronicky viz výplně otvorů" (1178,96)*0,2</t>
  </si>
  <si>
    <t>1334361035</t>
  </si>
  <si>
    <t>(272,144+3570,067)</t>
  </si>
  <si>
    <t>629991011</t>
  </si>
  <si>
    <t>Zakrytí výplní otvorů a svislých ploch fólií přilepenou lepící páskou</t>
  </si>
  <si>
    <t>-1436597525</t>
  </si>
  <si>
    <t>629995101</t>
  </si>
  <si>
    <t>Očištění vnějších ploch tlakovou vodou</t>
  </si>
  <si>
    <t>421046895</t>
  </si>
  <si>
    <t>632450123</t>
  </si>
  <si>
    <t>Vyrovnávací cementový potěr tl do 40 mm ze suchých směsí provedený v pásu</t>
  </si>
  <si>
    <t>-783716535</t>
  </si>
  <si>
    <t>"výměna výplní otvorů_odměřeno elektronicky_parapet vnitřní" (276,34*0,40)</t>
  </si>
  <si>
    <t>949101111</t>
  </si>
  <si>
    <t>Lešení pomocné pro objekty pozemních staveb s lešeňovou podlahou v do 1,9 m zatížení do 150 kg/m2</t>
  </si>
  <si>
    <t>-37251904</t>
  </si>
  <si>
    <t>"výměna výplní otvorů_odměřeno elektronicky" (276,34*1,0)*1,5</t>
  </si>
  <si>
    <t>-531598368</t>
  </si>
  <si>
    <t>965045111</t>
  </si>
  <si>
    <t>Bourání potěrů cementových nebo pískocementových tl do 50 mm pl do 1 m2</t>
  </si>
  <si>
    <t>1234869308</t>
  </si>
  <si>
    <t>-666730148</t>
  </si>
  <si>
    <t>967031132</t>
  </si>
  <si>
    <t>Přisekání rovných ostění v cihelném zdivu na MV nebo MVC</t>
  </si>
  <si>
    <t>-309819647</t>
  </si>
  <si>
    <t>968062R00</t>
  </si>
  <si>
    <t>Vybourání výplní otvorů bez materiálového a plošného rozlišení</t>
  </si>
  <si>
    <t>-367084423</t>
  </si>
  <si>
    <t>Poznámka k položce:
Specifikace / rozsah:
-vyvěšení křídel (v případě otevíravých výplní)
-vybourání rámu (bez rozlišení systému otevírání)
--------------------------------------------------------
-vybourání pevných (neotevíravých) výplní bez rozlišení 
--------------------------------------------------------
-demontáže a odstranění přímo souvisejících příslušenství a doplňků
(parapety, garnyže, rolety, žaluzie, ocel. mříže, ostatní doplňky)
---------------------------------------------------------
-veškeré demontážní práce a přesuny jesou zahrnuty v jednotkové ceně</t>
  </si>
  <si>
    <t>"výměna výplní otvorů_odměřeno elektronicky" 548,25</t>
  </si>
  <si>
    <t>978013191</t>
  </si>
  <si>
    <t>Otlučení (osekání) vnitřní vápenné nebo vápenocementové omítky stěn v rozsahu do 100 %</t>
  </si>
  <si>
    <t>735736238</t>
  </si>
  <si>
    <t>978036341</t>
  </si>
  <si>
    <t>Otlučení (osekání) vnějších omítek v rozsahu do 30 %</t>
  </si>
  <si>
    <t>-1578163015</t>
  </si>
  <si>
    <t>978059511</t>
  </si>
  <si>
    <t>Odsekání a odebrání obkladů stěn z vnitřních obkládaček plochy do 1 m2</t>
  </si>
  <si>
    <t>1645560912</t>
  </si>
  <si>
    <t>"výměna výplní otvorů_odměřeno elektronicky_ostění/parapety" (28,215)</t>
  </si>
  <si>
    <t>985015R01</t>
  </si>
  <si>
    <t xml:space="preserve">Demontáž stříšek nad vstupy </t>
  </si>
  <si>
    <t>-1667860787</t>
  </si>
  <si>
    <t>Poznámka k položce:
Kompletní provedení dle specifikace PD a TZ včetně všech přímo souvisejících prací a činností</t>
  </si>
  <si>
    <t>-706579668</t>
  </si>
  <si>
    <t>1390108755</t>
  </si>
  <si>
    <t>-1201127660</t>
  </si>
  <si>
    <t>-1852535963</t>
  </si>
  <si>
    <t>221,931*20 'Přepočtené koeficientem množství</t>
  </si>
  <si>
    <t>438099948</t>
  </si>
  <si>
    <t>515047651</t>
  </si>
  <si>
    <t xml:space="preserve">Stávající jednotky VZT </t>
  </si>
  <si>
    <t>-1814700940</t>
  </si>
  <si>
    <t>Poznámka k položce:
Vypuštění systému, demontáž vzduchotechnických jednotek, uskladnění jednotek ve skladu zhotovitele. Po provedení stavebních prací opětovné osazení jednotek a napuštění systému + uvedení do provozu</t>
  </si>
  <si>
    <t>764002811</t>
  </si>
  <si>
    <t>874545140</t>
  </si>
  <si>
    <t>1086746465</t>
  </si>
  <si>
    <t>968651049</t>
  </si>
  <si>
    <t>764225C01</t>
  </si>
  <si>
    <t>K-01 - D+M Parapetní plech, ocelový plech tl. 0,55mm žárově pozink., r.š. 390mm</t>
  </si>
  <si>
    <t>bm</t>
  </si>
  <si>
    <t>1753354747</t>
  </si>
  <si>
    <t>Poznámka k položce:
Kompletní provedení dle specifikace PD a TZ vč. všech souvisejících prací dodávek, příslušenství a komponentů dle výpisu. V jednotkové ceně započítáno: dodávka, výroba, montáž/osazení/kotvení (vč.kotvících prvků), povrchová úprava. Kompletní specifikace viz PSV tabulky - klempířské prvky.</t>
  </si>
  <si>
    <t>764225C02</t>
  </si>
  <si>
    <t>K-02 - D+M Parapetní plech, ocelový plech tl. 0,55mm žárově pozink., r.š. 420mm</t>
  </si>
  <si>
    <t>1957504959</t>
  </si>
  <si>
    <t>764225C03</t>
  </si>
  <si>
    <t>K-03 - D+M Balkonová okapnice, ocelový plech tl. 0,55mm žárově pozink., r.š. 285mm</t>
  </si>
  <si>
    <t>1552283798</t>
  </si>
  <si>
    <t xml:space="preserve">Přesun hmot procentní pro konstrukce klempířské </t>
  </si>
  <si>
    <t>1257891544</t>
  </si>
  <si>
    <t>766223C01</t>
  </si>
  <si>
    <t>T-01 - D+M Vnitřní parapet š. 330mm, postforming, voděvzdorná DTD, tl. 20mm</t>
  </si>
  <si>
    <t>1824698196</t>
  </si>
  <si>
    <t>Poznámka k položce:
Kompletní provedení dle specifikace PD a TZ vč. všech souvisejících prací dodávek, příslušenství a komponentů dle výpisu. V jednotkové ceně započítáno: dodávka, výroba, montáž/osazení/kotvení (vč.kotvících prvků), povrchová úprava. Kompletní specifikace viz tabulky PSV - truhlářské výrobky.</t>
  </si>
  <si>
    <t>766223C02</t>
  </si>
  <si>
    <t>T-02 - D+M Vnitřní parapet š. 370mm, postforming, voděvzdorná DTD, tl. 20mm</t>
  </si>
  <si>
    <t>-59788427</t>
  </si>
  <si>
    <t>766223C03</t>
  </si>
  <si>
    <t>T-03 - D+M Vnitřní parapet š. 300mm, postforming, voděvzdorná DTD, tl. 20mm</t>
  </si>
  <si>
    <t>1750931329</t>
  </si>
  <si>
    <t>766223C04</t>
  </si>
  <si>
    <t>T-04 - D+M Vnitřní parapet š. 280mm, postforming, voděvzdorná DTD, tl. 20mm</t>
  </si>
  <si>
    <t>-278738406</t>
  </si>
  <si>
    <t>766223C05</t>
  </si>
  <si>
    <t>T-05 - D+M Vnitřní parapet š. 320mm, postforming, voděvzdorná DTD, tl. 20mm</t>
  </si>
  <si>
    <t>-1121043823</t>
  </si>
  <si>
    <t>766223C06</t>
  </si>
  <si>
    <t>T-06 - D+M Vnitřní parapet š. 250mm, postforming, voděvzdorná DTD, tl. 20mm</t>
  </si>
  <si>
    <t>627303008</t>
  </si>
  <si>
    <t>766223C07</t>
  </si>
  <si>
    <t>T-07 - D+M Vnitřní parapet š. 310mm, postforming, voděvzdorná DTD, tl. 20mm</t>
  </si>
  <si>
    <t>-570668002</t>
  </si>
  <si>
    <t>766629513</t>
  </si>
  <si>
    <t>Příplatek k montáži oken rovné ostění perlinka připojovací spára do 20 mm</t>
  </si>
  <si>
    <t>1382426376</t>
  </si>
  <si>
    <t>Přesun hmot procentní pro konstrukce truhlářské</t>
  </si>
  <si>
    <t>2120195153</t>
  </si>
  <si>
    <t>767224C01</t>
  </si>
  <si>
    <t>O-01 - D+M Dvoukřídlé okno, AL rám, 1170x2050mm</t>
  </si>
  <si>
    <t>1094582849</t>
  </si>
  <si>
    <t>Poznámka k položce:
Kompletní provedení dle specifikace PD a TZ vč. všech souvisejících prací dodávek, příslušenství a komponentů dle výpisu. V jednotkové ceně započítáno: dodávka, výroba, montáž/osazení/kotvení (vč.kotvících prvků), povrchová úprava. Kompletní specifikace viz PSV tabulky - okna.</t>
  </si>
  <si>
    <t>767224C02</t>
  </si>
  <si>
    <t>O-02 - D+M Jednokřídlé okno, AL rám, 570x1450mm</t>
  </si>
  <si>
    <t>906899322</t>
  </si>
  <si>
    <t>767224C03</t>
  </si>
  <si>
    <t>O-03 - D+M Dvoukřídlé okno, AL rám, 1310x2050mm</t>
  </si>
  <si>
    <t>-1924252825</t>
  </si>
  <si>
    <t>767224C04</t>
  </si>
  <si>
    <t>O-04 - D+M Jednokřídlé okno pevné, děleno poutcem, AL rám, 1200x5000mm</t>
  </si>
  <si>
    <t>203683152</t>
  </si>
  <si>
    <t>767224C05</t>
  </si>
  <si>
    <t>O-05 - D+M Jednokřídlé okno pevné, AL rám, 1200x2760mm</t>
  </si>
  <si>
    <t>-297981568</t>
  </si>
  <si>
    <t>767224C06</t>
  </si>
  <si>
    <t>O-06 - D+M Dvoukřídlé okno, AL rám, 1200x2100mm</t>
  </si>
  <si>
    <t>621459124</t>
  </si>
  <si>
    <t>767224C07</t>
  </si>
  <si>
    <t>O-07 - D+M Jednokřídlé okno, AL rám, 600x1500mm</t>
  </si>
  <si>
    <t>-404738044</t>
  </si>
  <si>
    <t>767224C08</t>
  </si>
  <si>
    <t>O-08 - D+M Dvoukřídlé okno, AL rám, 1350x2100mm</t>
  </si>
  <si>
    <t>1914338977</t>
  </si>
  <si>
    <t>767224C09</t>
  </si>
  <si>
    <t>O-09 - D+M Dvoukřídlé okno, AL rám, 1480x2100mm</t>
  </si>
  <si>
    <t>1484013900</t>
  </si>
  <si>
    <t>767224C10</t>
  </si>
  <si>
    <t>O-10 - D+M Jednokřídlé okno, AL rám, 700x1000mm</t>
  </si>
  <si>
    <t>-582386748</t>
  </si>
  <si>
    <t>767224C11</t>
  </si>
  <si>
    <t>O-11 - D+M Jednokřídlé okno pevné, děleno poutcem, AL rám, 2000x4860mm</t>
  </si>
  <si>
    <t>406057075</t>
  </si>
  <si>
    <t>767224C12</t>
  </si>
  <si>
    <t>O-12 - D+M Dvoukřídlé okno pevné, s dělícím sloupkem, AL rám, 2000x1700mm</t>
  </si>
  <si>
    <t>1418373490</t>
  </si>
  <si>
    <t>767224C13</t>
  </si>
  <si>
    <t>O-13 - D+M Dvoukřídlé okno, AL rám, 1170x2050mm</t>
  </si>
  <si>
    <t>-1553817763</t>
  </si>
  <si>
    <t>767224C14</t>
  </si>
  <si>
    <t>O-14 - D+M Jednokřídlé okno, AL rám, 570x1450mm</t>
  </si>
  <si>
    <t>284478821</t>
  </si>
  <si>
    <t>767224C15</t>
  </si>
  <si>
    <t>O-15 - D+M Dvoukřídlé okno, AL rám, 1310x2050mm</t>
  </si>
  <si>
    <t>-929698434</t>
  </si>
  <si>
    <t>767224C16</t>
  </si>
  <si>
    <t>O-16 - D+M Dvoukřídlé okno, AL rám, 1200x2100mm</t>
  </si>
  <si>
    <t>1428176660</t>
  </si>
  <si>
    <t>767224C17</t>
  </si>
  <si>
    <t>O-17 - D+M Jednokřídlé okno, AL rám, 600x1500mm</t>
  </si>
  <si>
    <t>1896551882</t>
  </si>
  <si>
    <t>767224C18</t>
  </si>
  <si>
    <t>O-18 - D+M Dvoukřídlé okno, AL rám, 1350x2100mm</t>
  </si>
  <si>
    <t>1031716095</t>
  </si>
  <si>
    <t>767224C19</t>
  </si>
  <si>
    <t>O-19 - D+M Dvoukřídlé okno, AL rám, 1480x2100mm</t>
  </si>
  <si>
    <t>700440431</t>
  </si>
  <si>
    <t>767224C20</t>
  </si>
  <si>
    <t>O-20 - D+M Dvoukřídlé okno, AL rám, 1950x2350mm</t>
  </si>
  <si>
    <t>-397277605</t>
  </si>
  <si>
    <t>767224C21</t>
  </si>
  <si>
    <t>O-21 - D+M Jednokřídlé okno, AL rám, 800x500mm, neprůhledné zasklení</t>
  </si>
  <si>
    <t>251244629</t>
  </si>
  <si>
    <t>767224C22</t>
  </si>
  <si>
    <t>O-22 - D+M Jednokřídlé okno, AL rám, 780x460mm, neprůhledné zasklení</t>
  </si>
  <si>
    <t>-432769674</t>
  </si>
  <si>
    <t>767224C23</t>
  </si>
  <si>
    <t>O-23 - D+M Jednokřídlé okno, AL rám, 1200x500mm, neprůhledné zasklení</t>
  </si>
  <si>
    <t>1039857966</t>
  </si>
  <si>
    <t>767224C24</t>
  </si>
  <si>
    <t>O-24 - D+M Jednokřídlé okno, AL rám, 600x500mm, neprůhledné zasklení</t>
  </si>
  <si>
    <t>-152679726</t>
  </si>
  <si>
    <t>767224C25</t>
  </si>
  <si>
    <t>O-25 - D+M Jednokřídlé okno, AL rám, 1170x450mm, neprůhledné zasklení</t>
  </si>
  <si>
    <t>61835532</t>
  </si>
  <si>
    <t>767224C26</t>
  </si>
  <si>
    <t>O-26 - D+M Jednokřídlé okno, AL rám, 1000x500mm, neprůhledné zasklení</t>
  </si>
  <si>
    <t>658011419</t>
  </si>
  <si>
    <t>767224C27</t>
  </si>
  <si>
    <t>Oh-01 - D+M Dvoukřídlé okno pevné, s dělícím sloupkem, AL rám, 1190x1450mm, s PO</t>
  </si>
  <si>
    <t>-640208757</t>
  </si>
  <si>
    <t>767224C28</t>
  </si>
  <si>
    <t>Oh-02 - D+M Dvoukřídlé okno pevné, s dělícím sloupkem, AL rám, 1310x2050mm, s PO</t>
  </si>
  <si>
    <t>1753959946</t>
  </si>
  <si>
    <t>767224C29</t>
  </si>
  <si>
    <t>Oh-03 - D+M Dvoukřídlé okno pevné, s dělícím sloupkem, děleno poutcem, AL rám, 1190x2360mm, s PO</t>
  </si>
  <si>
    <t>1208782919</t>
  </si>
  <si>
    <t>767224C30</t>
  </si>
  <si>
    <t>Oh-04 - D+M Dvoukřídlé okno pevné, s dělícím sloupkem, AL rám, 1310x2050mm, s PO</t>
  </si>
  <si>
    <t>-129960354</t>
  </si>
  <si>
    <t>767224C31</t>
  </si>
  <si>
    <t>D-01 - D+M Hliníkové dveře, prosklené, dvoukřídlé, 1800x1900mm, včetně zárubně</t>
  </si>
  <si>
    <t>104340658</t>
  </si>
  <si>
    <t>Poznámka k položce:
Kompletní provedení dle specifikace PD a TZ vč. všech souvisejících prací dodávek, příslušenství a komponentů dle výpisu. V jednotkové ceně započítáno: dodávka, výroba, montáž/osazení/kotvení (vč.kotvících prvků), povrchová úprava. Kompletní specifikace viz PSV tabulky - dveře.</t>
  </si>
  <si>
    <t>767224C32</t>
  </si>
  <si>
    <t>D-02 - D+M Hliníkové dveře, plné, zateplené, 1800x1970mm, včetně zárubně</t>
  </si>
  <si>
    <t>-970369591</t>
  </si>
  <si>
    <t>767224C33</t>
  </si>
  <si>
    <t>D-03 - D+M Hliníkové dveře, prosklené, s nadsvětlíkem, včetně zárubně, 1500x2100mm, otvor 1580x3000mm</t>
  </si>
  <si>
    <t>418708713</t>
  </si>
  <si>
    <t>767224C34</t>
  </si>
  <si>
    <t>D-04 - D+M Hliníkové dveře, prosklené, s nadsvětlíkem, včetně zárubně, 1500x2100mm, otvor 1580x3000mm</t>
  </si>
  <si>
    <t>-1164337633</t>
  </si>
  <si>
    <t>767224C35</t>
  </si>
  <si>
    <t>Z-01 - D+M Ochranná mřížka okna - hliníková, 1070x350mm</t>
  </si>
  <si>
    <t>1869256810</t>
  </si>
  <si>
    <t>Poznámka k položce:
Kompletní provedení dle specifikace PD a TZ vč. všech souvisejících prací dodávek, příslušenství a komponentů dle výpisu. V jednotkové ceně započítáno: dodávka, výroba, montáž/osazení/kotvení (vč.kotvících prvků), povrchová úprava. Kompletní specifikace viz PSV tabulky - zámečnické výrobky.</t>
  </si>
  <si>
    <t>767224C36</t>
  </si>
  <si>
    <t>Z-02 - D+M Ochranná mřížka okna - hliníková, 1100x400mm</t>
  </si>
  <si>
    <t>-107232937</t>
  </si>
  <si>
    <t>767224C37</t>
  </si>
  <si>
    <t>Z-03 - D+M Ochranná mřížka okna - hliníková, 500x400mm</t>
  </si>
  <si>
    <t>-1197451920</t>
  </si>
  <si>
    <t>767224C38</t>
  </si>
  <si>
    <t>Z-04 - D+M Ochranná mřížka okna - hliníková, 680x360mm</t>
  </si>
  <si>
    <t>-106940093</t>
  </si>
  <si>
    <t>767224C39</t>
  </si>
  <si>
    <t>Z-05 - D+M Ochranná mřížka okna - hliníková, 700x400mm</t>
  </si>
  <si>
    <t>-1355304628</t>
  </si>
  <si>
    <t>767224C40</t>
  </si>
  <si>
    <t>Z-06 - D+M Ochranná mřížka okna - hliníková, 900x400mm</t>
  </si>
  <si>
    <t>-533333997</t>
  </si>
  <si>
    <t>767224C41</t>
  </si>
  <si>
    <t>Z-07 - D+M Okenní mříž ocelová - rozměry 900x600mm</t>
  </si>
  <si>
    <t>kg</t>
  </si>
  <si>
    <t>305564056</t>
  </si>
  <si>
    <t>767224C42</t>
  </si>
  <si>
    <t>Z-08 - D+M Okenní mříž ocelová - rozměry 880x560mm</t>
  </si>
  <si>
    <t>1833574883</t>
  </si>
  <si>
    <t>767224C43</t>
  </si>
  <si>
    <t>Z-09 - D+M Okenní mříž ocelová - rozměry 1270x550mm</t>
  </si>
  <si>
    <t>-364515804</t>
  </si>
  <si>
    <t>767224C44</t>
  </si>
  <si>
    <t>Z-10 - D+M Okenní mříž ocelová - rozměry 1300x600mm</t>
  </si>
  <si>
    <t>-222765149</t>
  </si>
  <si>
    <t>767224C45</t>
  </si>
  <si>
    <t>Z-11 - D+M Okenní mříž ocelová - rozměry 700x600mm</t>
  </si>
  <si>
    <t>1116231308</t>
  </si>
  <si>
    <t>767224C46</t>
  </si>
  <si>
    <t>Z-12 - D+M Okenní mříž ocelová - rozměry 1100x600mm</t>
  </si>
  <si>
    <t>791338897</t>
  </si>
  <si>
    <t>767224C47</t>
  </si>
  <si>
    <t>Z-13 - D+M Okenní mříž ocelová - rozměry 900x550mm</t>
  </si>
  <si>
    <t>-415691848</t>
  </si>
  <si>
    <t>767224C48</t>
  </si>
  <si>
    <t>Z-14 - D+M Okenní mříž ocelová - rozměry 1000x1890mm</t>
  </si>
  <si>
    <t>1937238206</t>
  </si>
  <si>
    <t>767224C49</t>
  </si>
  <si>
    <t>Z-15 - D+M Okenní mříž ocelová - rozměry 400x1290mm</t>
  </si>
  <si>
    <t>639784733</t>
  </si>
  <si>
    <t>767224C50</t>
  </si>
  <si>
    <t>Z-16 - D+M Okenní mříž ocelová - rozměry 1150x1890mm</t>
  </si>
  <si>
    <t>383316418</t>
  </si>
  <si>
    <t>767224C51</t>
  </si>
  <si>
    <t>Z-17 - D+M Okenní mříž ocelová - rozměry 1030x1290mm</t>
  </si>
  <si>
    <t>-1181586374</t>
  </si>
  <si>
    <t>767224C52</t>
  </si>
  <si>
    <t>Z-18 - D+M Okenní mříž ocelová - rozměry 1030x2200mm</t>
  </si>
  <si>
    <t>537388819</t>
  </si>
  <si>
    <t>767224C53</t>
  </si>
  <si>
    <t>Z-19 - D+M Okenní mříž ocelová - rozměry 800x1100mm</t>
  </si>
  <si>
    <t>1541338580</t>
  </si>
  <si>
    <t>767224C54</t>
  </si>
  <si>
    <t>Z-20 - D+M Okenní mříž ocelová - rozměry 1790x2200mm</t>
  </si>
  <si>
    <t>-695784326</t>
  </si>
  <si>
    <t>767224C55</t>
  </si>
  <si>
    <t>Z-21 - D+M Mříž dveří ocelová, otevíravá, dvoukřídlá, rozměry 2x 1110x2050mm</t>
  </si>
  <si>
    <t>-1790120073</t>
  </si>
  <si>
    <t>767224C56</t>
  </si>
  <si>
    <t>Z-22 - D+M Mříž ocelová - rozměry 890x1900mm</t>
  </si>
  <si>
    <t>-1079250706</t>
  </si>
  <si>
    <t>767224C57</t>
  </si>
  <si>
    <t>Z-23 - D+M Ocelové zábradlí</t>
  </si>
  <si>
    <t>415576655</t>
  </si>
  <si>
    <t>767224C58</t>
  </si>
  <si>
    <t>Z-24 - D+M Ventilační mřížka 550x300mm, hliníková</t>
  </si>
  <si>
    <t>264398256</t>
  </si>
  <si>
    <t>767224C59</t>
  </si>
  <si>
    <t>Z-25 - D+M Ventilační mřížka 730x450mm, hliníková</t>
  </si>
  <si>
    <t>-21035930</t>
  </si>
  <si>
    <t>767224C60</t>
  </si>
  <si>
    <t>Z-26 - D+M Ventilační mřížka 730x500mm, hliníková</t>
  </si>
  <si>
    <t>408709048</t>
  </si>
  <si>
    <t>767224C61</t>
  </si>
  <si>
    <t>Z-27 - D+M Krycí mřížka na fasádě pro VZT - kruhová DN 100, hliníková, prodlužovací nástavec potrubí dl. 200mm</t>
  </si>
  <si>
    <t>1766289975</t>
  </si>
  <si>
    <t>767224C62</t>
  </si>
  <si>
    <t>Z-28 - D+M Krycí mřížka na fasádě pro VZT - 250x250mm, hliníková, prodlužovací nástavec potrubí dl. 200mm</t>
  </si>
  <si>
    <t>-2119423298</t>
  </si>
  <si>
    <t>767224C63</t>
  </si>
  <si>
    <t>Z-29 - D+M Krycí mřížka na fasádě pro VZT - 400x400mm, hliníková, prodlužovací nástavec potrubí dl. 200mm</t>
  </si>
  <si>
    <t>-237682463</t>
  </si>
  <si>
    <t>767224C64</t>
  </si>
  <si>
    <t>Z-30 - D+M Krycí mřížka na fasádě pro VZT - 400x250mm, hliníková, prodlužovací nástavec potrubí dl. 200mm</t>
  </si>
  <si>
    <t>452677098</t>
  </si>
  <si>
    <t>767224C65</t>
  </si>
  <si>
    <t>Z-31 - D+M Krycí mřížka na fasádě pro VZT - 500x250mm, hliníková, prodlužovací nástavec potrubí dl. 200mm</t>
  </si>
  <si>
    <t>275987088</t>
  </si>
  <si>
    <t>767224C66</t>
  </si>
  <si>
    <t>Z-32 - D+M Skleněná stříška nad vstupem, 2200x1000mm, tvrzené bezp. sklo ESG tl. 10mm, nerez 1.4301</t>
  </si>
  <si>
    <t>-1424896204</t>
  </si>
  <si>
    <t>767224C67</t>
  </si>
  <si>
    <t>Z-33 - D+M Skleněná stříška nad vstupem, 3000x1000mm, tvrzené bezp. sklo ESG tl. 12mm, nerez 1.4301</t>
  </si>
  <si>
    <t>-66133740</t>
  </si>
  <si>
    <t>767224C68</t>
  </si>
  <si>
    <t>Z-34 - D+M Dvířka uzávěru plynu, 600x900mm, do tepelné izolace, materiál pozink</t>
  </si>
  <si>
    <t>-1713477256</t>
  </si>
  <si>
    <t>767224C69</t>
  </si>
  <si>
    <t>Z-35 - D+M Dvířka uzávěru plynu, 600x600mm, do tepelné izolace, materiál pozink</t>
  </si>
  <si>
    <t>-1593653411</t>
  </si>
  <si>
    <t>767224C70</t>
  </si>
  <si>
    <t>Z-36 - D+M Dvířka uzávěru plynu, 500x500mm, do tepelné izolace, materiál pozink</t>
  </si>
  <si>
    <t>-1762245634</t>
  </si>
  <si>
    <t>767224C71</t>
  </si>
  <si>
    <t>Z-37a - D+M Ocelové zábradlí</t>
  </si>
  <si>
    <t>57763114</t>
  </si>
  <si>
    <t>767224C72</t>
  </si>
  <si>
    <t>Z-37b - D+M Ocelové zábradlí</t>
  </si>
  <si>
    <t>-1473310744</t>
  </si>
  <si>
    <t>767224C73</t>
  </si>
  <si>
    <t>Z-37c - D+M Ocelové zábradlí</t>
  </si>
  <si>
    <t>699771119</t>
  </si>
  <si>
    <t>767810811</t>
  </si>
  <si>
    <t>Demontáž mřížek větracích čtyřhranných nebo kruhových</t>
  </si>
  <si>
    <t>-848119013</t>
  </si>
  <si>
    <t>767996701</t>
  </si>
  <si>
    <t>Demontáž atypických zámečnických konstrukcí řezáním hmotnosti jednotlivých dílů do 50 kg</t>
  </si>
  <si>
    <t>1362888235</t>
  </si>
  <si>
    <t xml:space="preserve">Přesun hmot procentní pro zámečnické konstrukce </t>
  </si>
  <si>
    <t>-1581566275</t>
  </si>
  <si>
    <t>781</t>
  </si>
  <si>
    <t>Dokončovací práce - obklady</t>
  </si>
  <si>
    <t>781121011</t>
  </si>
  <si>
    <t>Nátěr penetrační na stěnu</t>
  </si>
  <si>
    <t>-864111168</t>
  </si>
  <si>
    <t>781131112</t>
  </si>
  <si>
    <t>Izolace pod obklad nátěrem nebo stěrkou ve dvou vrstvách</t>
  </si>
  <si>
    <t>-756752650</t>
  </si>
  <si>
    <t>Poznámka k položce:
JC , nad rámec ceníkového obsahu , také zahrnuje náklady na dodávku a montáž všech systémových rohových lišt a těsnících pásků</t>
  </si>
  <si>
    <t>781473925</t>
  </si>
  <si>
    <t>Oprava obkladu z obkladaček keramických do 45 ks/m2 lepených</t>
  </si>
  <si>
    <t>-896742108</t>
  </si>
  <si>
    <t>Poznámka k položce:
V jednotkové ceně , nad rámec ceníkového obsahu, zahrnuty také náklady na montáž veškerých doplňků a příslušenství dle PD a TZ.
(listely, dekory - specifikované v PD) 
-------------------------------------------</t>
  </si>
  <si>
    <t>"odměřeno elektronicky_oprava povrchů v sociálních zařízení" 1254,0</t>
  </si>
  <si>
    <t>59761R00</t>
  </si>
  <si>
    <t>obklad keramický hladký</t>
  </si>
  <si>
    <t>-794214636</t>
  </si>
  <si>
    <t>Poznámka k položce:
V jednotkové ceně zahrnuty náklady na veškeré doplňky a příslušenství dle PD a TZ.
(listely, dekory - specifikované v PD) 
-------------------------------------------
-přesná specifikace _ viz PD a TZ</t>
  </si>
  <si>
    <t>1254*0,025 'Přepočtené koeficientem množství</t>
  </si>
  <si>
    <t>781477R00</t>
  </si>
  <si>
    <t>Příplatek k vnitřním obladům za dodávku a montáž ukončovacích, rohových a koutových profilů</t>
  </si>
  <si>
    <t>-124187289</t>
  </si>
  <si>
    <t>Poznámka k položce:
Množství/rozsah - VZTAŽEN NA CELKOVOU PLOCHU vnitřních obkladů.
(specifikace materiálů dle PD a TZ)_SPECIFIKACE A ROZSAH DLE TP KONKRÉTNĚ VYBRANÉHO DODAVATELE 
------------------------------------------------------------------------------------------------------------------------------------</t>
  </si>
  <si>
    <t>998781203</t>
  </si>
  <si>
    <t>Přesun hmot procentní pro obklady keramické</t>
  </si>
  <si>
    <t>596061230</t>
  </si>
  <si>
    <t>685525714</t>
  </si>
  <si>
    <t>"oprava povrchů stávajících dotčených" (1455,3*0,48)*5</t>
  </si>
  <si>
    <t>(odsouhlasení a upřesnění při realizaci stavby)</t>
  </si>
  <si>
    <t>-537412291</t>
  </si>
  <si>
    <t>25057327</t>
  </si>
  <si>
    <t>Práce a dodávky M</t>
  </si>
  <si>
    <t>21-M</t>
  </si>
  <si>
    <t>Elektromontáže</t>
  </si>
  <si>
    <t>21_m_R01</t>
  </si>
  <si>
    <t xml:space="preserve">Osvětlení vstupů </t>
  </si>
  <si>
    <t>1482348576</t>
  </si>
  <si>
    <t>Poznámka k položce:
Kompletní systémová dodávka a provedení dle specifikace PD a TZ včetně všech přímo souvisejících prací/činností a dodávek/doplňků a příslušenství
------------------------------------------------------------------------------------------------------------------------------------------------------------------------------------
-Demontáž venkovního osvětlení vstupů.
-Instalace nových přisazených LED svítidel (2000lm), krytí IP65 ovládané senzorem pohybu. Napojení na stávající rozvody. Případný vypínač demontovat. Přívod nesmí být spínaný.</t>
  </si>
  <si>
    <t>21_m_R02</t>
  </si>
  <si>
    <t xml:space="preserve">Ostatní práce a dodávky _ elektroinstalace </t>
  </si>
  <si>
    <t>-1168812475</t>
  </si>
  <si>
    <t>Poznámka k položce:
Kompletní systémová dodávka a provedení dle specifikace PD a TZ včetně všech přímo souvisejících prací/činností a dodávek/doplňků a příslušenství
------------------------------------------------------------------------------------------------------------------------------------------------------------------------------------
-Demontována a zpětně osazena na původní kabeláž bude také bezpečnostní kamera na budově A
-Zvonkové tablo bude demontované a po provedení KZS zpětně osazená. Osazení čidel venkovní teploty v místě kotelny.
V JC jsou také zahrnuty náklady na související dodávky a materiály vč. příslušenství.</t>
  </si>
  <si>
    <t>Hodinové zúčtovací sazby</t>
  </si>
  <si>
    <t>HZS1292R1</t>
  </si>
  <si>
    <t xml:space="preserve">Nezměřitelné práce </t>
  </si>
  <si>
    <t>677555433</t>
  </si>
  <si>
    <t>Poznámka k položce:
V JC jsou také zahrnuty náklady na související dodávky a materiály vč. příslušenství.</t>
  </si>
  <si>
    <t>"demontáže/přesuny/zpětné osazení vnitřnho vybavení/mobiliáře" 145,0</t>
  </si>
  <si>
    <t>HZS1292R2</t>
  </si>
  <si>
    <t xml:space="preserve">Drobné prvky a konstrukce na fasádě </t>
  </si>
  <si>
    <t>-1376482384</t>
  </si>
  <si>
    <t>Poznámka k položce:
Kompletní systémová dodávka a provedení dle specifikace PD a TZ včetně všech přímo souvisejících prací/činností a dodávek/doplňků a příslušenství
------------------------------------------------------------------------------------------------------------------------------------------------------------------------------------
-Demontáž drobných prvků po obvodě celého objektu: informační tabule, značky sítí, dopravní značka parkování, kamerové zařízení, poštovní schránka, čidlo venkovního vzduchu u kotelny, apod. Demontované prvky budou uskladněny ve skladu zhotovitele.
-Zpětná montáž informačních tabulí, schránky, dopravní označení parkovacího stání apod. Veškeré prvky určené pro zpětné osazení budou uložené ve skladu zhotovitele.
---------------
V JC jsou také zahrnuty náklady na související dodávky a materiály vč. příslušenství.</t>
  </si>
  <si>
    <t>110,0</t>
  </si>
  <si>
    <t>HZS3212</t>
  </si>
  <si>
    <t>Hodinová zúčtovací sazba montér vzduchotechniky a chlazení odborný</t>
  </si>
  <si>
    <t>hod</t>
  </si>
  <si>
    <t>-1938489327</t>
  </si>
  <si>
    <t>"úprava odtahu z kotelny" 2*(30,0)</t>
  </si>
  <si>
    <t>973103465</t>
  </si>
  <si>
    <t xml:space="preserve">3 - ZPEVNĚNÉ A NEZPEVNĚNÉ VENKOVNÍ PLOCHY </t>
  </si>
  <si>
    <t xml:space="preserve">    1 - Zemní práce</t>
  </si>
  <si>
    <t xml:space="preserve">      18 - Zemní práce - povrchové úpravy terénu</t>
  </si>
  <si>
    <t xml:space="preserve">    5 - Komunikace pozemní</t>
  </si>
  <si>
    <t>Zemní práce</t>
  </si>
  <si>
    <t>113106123</t>
  </si>
  <si>
    <t>Rozebrání dlažeb ze zámkových dlaždic komunikací pro pěší ručně</t>
  </si>
  <si>
    <t>-634452102</t>
  </si>
  <si>
    <t>"rozsah viz v.č. C3, TZ"</t>
  </si>
  <si>
    <t>"plocha_zámková dl." 25,0</t>
  </si>
  <si>
    <t>113106171</t>
  </si>
  <si>
    <t>Rozebrání dlažeb vozovek ze zámkové dlažby s ložem z kameniva ručně</t>
  </si>
  <si>
    <t>-1228752515</t>
  </si>
  <si>
    <t xml:space="preserve">"plocha_parkoviště" (37,5) </t>
  </si>
  <si>
    <t>113107123</t>
  </si>
  <si>
    <t>Odstranění podkladu z kameniva drceného tl přes 200 do 300 mm ručně</t>
  </si>
  <si>
    <t>-873257654</t>
  </si>
  <si>
    <t>113107124</t>
  </si>
  <si>
    <t>Odstranění podkladu z kameniva drceného tl přes 300 do 400 mm ručně</t>
  </si>
  <si>
    <t>63149115</t>
  </si>
  <si>
    <t>"plocha_živičná" (128,5)</t>
  </si>
  <si>
    <t>113107125</t>
  </si>
  <si>
    <t>Odstranění podkladu z kameniva drceného tl přes 400 do 500 mm ručně</t>
  </si>
  <si>
    <t>-236712804</t>
  </si>
  <si>
    <t>113107183</t>
  </si>
  <si>
    <t>Odstranění podkladu živičného tl přes 100 do 150 mm strojně pl přes 50 do 200 m2</t>
  </si>
  <si>
    <t>2114546506</t>
  </si>
  <si>
    <t>113202111</t>
  </si>
  <si>
    <t>Vytrhání obrub krajníků obrubníků stojatých</t>
  </si>
  <si>
    <t>-2103838734</t>
  </si>
  <si>
    <t>"plocha_zámková dl." 21,0</t>
  </si>
  <si>
    <t>"plocha_živičná" 81,1</t>
  </si>
  <si>
    <t>"plocha_parkoviště" 5,0</t>
  </si>
  <si>
    <t>121151113</t>
  </si>
  <si>
    <t>Sejmutí ornice plochy do 500 m2 tl vrstvy do 200 mm strojně</t>
  </si>
  <si>
    <t>-1414466561</t>
  </si>
  <si>
    <t>"rozsah viz v.č. C3, TZ" 320,0</t>
  </si>
  <si>
    <t>132212111</t>
  </si>
  <si>
    <t>Hloubení rýh š do 800 mm v soudržných horninách třídy těžitelnosti I, skupiny 3 ručně</t>
  </si>
  <si>
    <t>714106926</t>
  </si>
  <si>
    <t>"rozsah viz v.č. C3, TZ" (511,0)*0,75</t>
  </si>
  <si>
    <t>162351103</t>
  </si>
  <si>
    <t>Vodorovné přemístění do 500 m výkopku/sypaniny z horniny třídy těžitelnosti I, skupiny 1 až 3</t>
  </si>
  <si>
    <t>-1638780516</t>
  </si>
  <si>
    <t>Poznámka k položce:
-pro zpětné zásypy _ tam a zpět</t>
  </si>
  <si>
    <t>344,925*2 'Přepočtené koeficientem množství</t>
  </si>
  <si>
    <t>162651112</t>
  </si>
  <si>
    <t>Vodorovné přemístění do 5000 m výkopku/sypaniny z horniny třídy těžitelnosti I, skupiny 1 až 3</t>
  </si>
  <si>
    <t>-336007631</t>
  </si>
  <si>
    <t>"přemístění orniční vrstvy_tam a zpět" (320,0*0,15)*2</t>
  </si>
  <si>
    <t>162751117</t>
  </si>
  <si>
    <t>Vodorovné přemístění do 10000 m výkopku/sypaniny z horniny třídy těžitelnosti I, skupiny 1 až 3</t>
  </si>
  <si>
    <t>-1556141249</t>
  </si>
  <si>
    <t>"rozsah viz v.č. C3, TZ" 0,1*(511,0)*0,75</t>
  </si>
  <si>
    <t>(předpoklad_upřesnění viz dílenská dokumentace)</t>
  </si>
  <si>
    <t>162751119</t>
  </si>
  <si>
    <t>Příplatek k vodorovnému přemístění výkopku/sypaniny z horniny třídy těžitelnosti I, skupiny 1 až 3 ZKD 1000 m přes 10000 m</t>
  </si>
  <si>
    <t>1475529477</t>
  </si>
  <si>
    <t>38,325*10 'Přepočtené koeficientem množství</t>
  </si>
  <si>
    <t>171201231</t>
  </si>
  <si>
    <t xml:space="preserve">Poplatek za uložení zeminy a kamení na skládce (skládkovné) </t>
  </si>
  <si>
    <t>891169293</t>
  </si>
  <si>
    <t>38,325*1,8 'Přepočtené koeficientem množství</t>
  </si>
  <si>
    <t>171251201</t>
  </si>
  <si>
    <t>Uložení sypaniny na skládky nebo meziskládky</t>
  </si>
  <si>
    <t>-106573848</t>
  </si>
  <si>
    <t>174151101</t>
  </si>
  <si>
    <t>Zásyp jam, šachet rýh nebo kolem objektů sypaninou se zhutněním</t>
  </si>
  <si>
    <t>-1300675832</t>
  </si>
  <si>
    <t>(383,25)-38,325</t>
  </si>
  <si>
    <t>181912112</t>
  </si>
  <si>
    <t>Úprava pláně v hornině třídy těžitelnosti I, skupiny 3 se zhutněním ručně</t>
  </si>
  <si>
    <t>-1993007742</t>
  </si>
  <si>
    <t>460371121</t>
  </si>
  <si>
    <t>Naložení výkopku strojně z hornin třídy I skupiny 1 až 3</t>
  </si>
  <si>
    <t>-1385145996</t>
  </si>
  <si>
    <t>"přemístění orniční vrstvy_tam a zpět" (320,0*0,15)</t>
  </si>
  <si>
    <t>Zemní práce - povrchové úpravy terénu</t>
  </si>
  <si>
    <t>181111111</t>
  </si>
  <si>
    <t>Plošná úprava terénu do 500 m2 zemina skupiny 1 až 4 nerovnosti do 100 mm v rovinně a svahu do 1:5</t>
  </si>
  <si>
    <t>926351546</t>
  </si>
  <si>
    <t>181351103</t>
  </si>
  <si>
    <t>Rozprostření ornice tl vrstvy do 200 mm pl do 500 m2 v rovině nebo ve svahu do 1:5 strojně</t>
  </si>
  <si>
    <t>2092869580</t>
  </si>
  <si>
    <t>181411131</t>
  </si>
  <si>
    <t>Založení parkového trávníku výsevem plochy do 1000 m2 v rovině a ve svahu do 1:5</t>
  </si>
  <si>
    <t>906736622</t>
  </si>
  <si>
    <t>00572410</t>
  </si>
  <si>
    <t>osivo směs travní parková</t>
  </si>
  <si>
    <t>1599948876</t>
  </si>
  <si>
    <t>320*0,03 'Přepočtené koeficientem množství</t>
  </si>
  <si>
    <t>181951111</t>
  </si>
  <si>
    <t>Úprava pláně v hornině třídy těžitelnosti I, skupiny 1 až 3 bez zhutnění strojně</t>
  </si>
  <si>
    <t>1552343173</t>
  </si>
  <si>
    <t>183403152</t>
  </si>
  <si>
    <t>Obdělání půdy vláčením v rovině a svahu do 1:5</t>
  </si>
  <si>
    <t>1004995040</t>
  </si>
  <si>
    <t>183403153</t>
  </si>
  <si>
    <t>Obdělání půdy hrabáním v rovině a svahu do 1:5</t>
  </si>
  <si>
    <t>-1676813957</t>
  </si>
  <si>
    <t>183403161</t>
  </si>
  <si>
    <t>Obdělání půdy válením v rovině a svahu do 1:5</t>
  </si>
  <si>
    <t>-949931411</t>
  </si>
  <si>
    <t>Komunikace pozemní</t>
  </si>
  <si>
    <t>564201111</t>
  </si>
  <si>
    <t>Podklad nebo podsyp ze štěrkopísku ŠP tl 40 mm</t>
  </si>
  <si>
    <t>-234654434</t>
  </si>
  <si>
    <t xml:space="preserve">Poznámka k položce:
JC, nad rámec ceníkového obsahu, zahrnuje také náklady na ruční zpracování / vytvoření kce včetně zhutnění </t>
  </si>
  <si>
    <t>564211111</t>
  </si>
  <si>
    <t>Podklad nebo podsyp ze štěrkopísku ŠP tl 50 mm</t>
  </si>
  <si>
    <t>-1681091221</t>
  </si>
  <si>
    <t xml:space="preserve">"rozsah viz v.č. C3, TZ" </t>
  </si>
  <si>
    <t>564231111</t>
  </si>
  <si>
    <t>Podklad nebo podsyp ze štěrkopísku ŠP tl 100 mm</t>
  </si>
  <si>
    <t>-997191752</t>
  </si>
  <si>
    <t>564811111</t>
  </si>
  <si>
    <t>Podklad ze štěrkodrtě ŠD tl 50 mm</t>
  </si>
  <si>
    <t>-624991343</t>
  </si>
  <si>
    <t>564851111</t>
  </si>
  <si>
    <t>Podklad ze štěrkodrtě ŠD tl 150 mm</t>
  </si>
  <si>
    <t>-548641452</t>
  </si>
  <si>
    <t>564871111</t>
  </si>
  <si>
    <t>Podklad ze štěrkodrtě ŠD tl 250 mm</t>
  </si>
  <si>
    <t>-1045750631</t>
  </si>
  <si>
    <t>565175101</t>
  </si>
  <si>
    <t>Asfaltový beton vrstva podkladní tl 100 mm š do 1,5 m</t>
  </si>
  <si>
    <t>35239009</t>
  </si>
  <si>
    <t>573111112</t>
  </si>
  <si>
    <t xml:space="preserve">Postřik živičný infiltrační </t>
  </si>
  <si>
    <t>1707016913</t>
  </si>
  <si>
    <t>573231108</t>
  </si>
  <si>
    <t xml:space="preserve">Postřik živičný spojovací ze silniční emulze </t>
  </si>
  <si>
    <t>-981937663</t>
  </si>
  <si>
    <t>577154031</t>
  </si>
  <si>
    <t xml:space="preserve">Asfaltový beton vrstva obrusná ACO 11 tl 60 mm š do 1,5 m </t>
  </si>
  <si>
    <t>-1393333444</t>
  </si>
  <si>
    <t>596211120</t>
  </si>
  <si>
    <t>Kladení zámkové dlažby komunikací pro pěší tl 60 mm skupiny B pl do 50 m2</t>
  </si>
  <si>
    <t>1308747196</t>
  </si>
  <si>
    <t>596212220</t>
  </si>
  <si>
    <t>Kladení zámkové dlažby pozemních komunikací tl 80 mm skupiny B pl do 50 m2</t>
  </si>
  <si>
    <t>-1209095810</t>
  </si>
  <si>
    <t>916131213</t>
  </si>
  <si>
    <t>Osazení silničního obrubníku betonového s boční opěrou do lože z betonu prostého</t>
  </si>
  <si>
    <t>-1377217805</t>
  </si>
  <si>
    <t>Poznámka k položce:
_specifikace betonu _ C 20/25 XF2</t>
  </si>
  <si>
    <t>59217031</t>
  </si>
  <si>
    <t>obrubník betonový silniční 1000x150x250mm</t>
  </si>
  <si>
    <t>-1733754359</t>
  </si>
  <si>
    <t>86,1*1,1 'Přepočtené koeficientem množství</t>
  </si>
  <si>
    <t>916331112</t>
  </si>
  <si>
    <t>Osazení zahradního obrubníku betonového do lože z betonu s boční opěrou</t>
  </si>
  <si>
    <t>-1590196877</t>
  </si>
  <si>
    <t>59217002</t>
  </si>
  <si>
    <t>obrubník betonový zahradní šedý 1000x50x200mm</t>
  </si>
  <si>
    <t>-322446333</t>
  </si>
  <si>
    <t>25*1,1 'Přepočtené koeficientem množství</t>
  </si>
  <si>
    <t>919726122</t>
  </si>
  <si>
    <t>Geotextilie pro ochranu, separaci a filtraci netkaná měrná hm přes 200 do 300 g/m2</t>
  </si>
  <si>
    <t>-187429827</t>
  </si>
  <si>
    <t>979054451</t>
  </si>
  <si>
    <t>Očištění vybouraných zámkových dlaždic s původním spárováním z kameniva těženého</t>
  </si>
  <si>
    <t>235220167</t>
  </si>
  <si>
    <t>-406985370</t>
  </si>
  <si>
    <t>-997667411</t>
  </si>
  <si>
    <t>-1212387373</t>
  </si>
  <si>
    <t>193,779*20 'Přepočtené koeficientem množství</t>
  </si>
  <si>
    <t>1772656160</t>
  </si>
  <si>
    <t>998223011</t>
  </si>
  <si>
    <t>Přesun hmot pro pozemní komunikace s krytem dlážděným</t>
  </si>
  <si>
    <t>711343949</t>
  </si>
  <si>
    <t xml:space="preserve">D.1.2 - STAVEBNĚ KONSTRUKČNÍ ŘEŠENÍ – STŘEŠNÍ VAZNÍKY </t>
  </si>
  <si>
    <t>762018R01</t>
  </si>
  <si>
    <t xml:space="preserve">D+M dřevěné prvky konstrukcí _ nosné prvky - střešní vazníky </t>
  </si>
  <si>
    <t>83007188</t>
  </si>
  <si>
    <t>Poznámka k položce:
Specifikace / obsah jednotkové ceny:
-dodávka, výroba řeziva/prvků, (hoblování prvků) - kvalita dle PD a TZ 
-přesuny vč. potřebné zdvihací techniky
-kompletní osazení/montážní práce/kotvení vč. kotevních prvků
(součástí ceny jsou veškeré kotevní práce/dodávky + související práce pro osazení vazníků _
tz. bourací a zednícké práce včetně dodávek)
-spojovací prostředky, ošetření a impregnace řeziva vč. příslušných finálních povrchových úprav
(ochranné povrchové úpravy dle požadavků PD a PBŘ) 
--------------------------------------------------------------------
-dílenská a výrobní dokumentace vč. příslušných statických výpočtů
-------------------------------------------------------------------------------------
-ostatní, jinde neuvedené. přímo související práce a dodávky (včetně ztratného)</t>
  </si>
  <si>
    <t>"kompletní systémové dodávky a provedení dle specifikace PD a TZ včetně všech přímo souvisejících prací/činností a dodávek/doplňků/příslušenství"</t>
  </si>
  <si>
    <t>"rozsah dodávek a provedení_viz D.1.2b v.č. 01-02, SV,TZ" 1998,6</t>
  </si>
  <si>
    <t>(ROZSAH DODÁVEK A PROVEDENÍ KOMPLETNĚ VZTAŽEN NA PLOCHU STŘEŠNÍHO PLÁŠTĚ)</t>
  </si>
  <si>
    <t xml:space="preserve">D+M dřevěné prvky konstrukcí _ ostatní dřevěné prvky </t>
  </si>
  <si>
    <t>1411511937</t>
  </si>
  <si>
    <t>Poznámka k položce:
Specifikace / obsah jednotkové ceny:
-dodávka, výroba řeziva/prvků, (případné hoblování prvků) - kvalita dle PD a TZ 
-přesuny vč. potřebné zdvihací techniky
-kompletní osazení/montážní práce/kotvení vč. kotevních prvků
-spojovací prostředky, ošetření a impregnace řeziva vč. příslušných finálních povrchových úprav
(ochranné povrchové úpravy dle požadavků PBŘ) 
-----------------------------------------------------------------------------------
-dílenská a výrobní dokumentace vč. příslušných statických výpočtů
------------------------------------------------------------------------------------------------
-ostatní, jinde neuvedené. přímo související práce a dodávky (včetně ztratného)</t>
  </si>
  <si>
    <t>"rozsah dodávek a provedení_viz D.1.2b v.č. 01-02, SV,TZ" 7,0</t>
  </si>
  <si>
    <t xml:space="preserve">D.1.4 - TECHNIKA PROSTŘEDÍ STAVEB </t>
  </si>
  <si>
    <t xml:space="preserve">D.1.4.3 - SILNOPROUDÁ ELEKTROTECHNIKA </t>
  </si>
  <si>
    <t>N00 - Technika prostředí staveb</t>
  </si>
  <si>
    <t>N00</t>
  </si>
  <si>
    <t>Technika prostředí staveb</t>
  </si>
  <si>
    <t>N00_R01</t>
  </si>
  <si>
    <t>SILNOPROUDÁ ELEKTROTECHNIKA  _ viz samostatný soupis prací</t>
  </si>
  <si>
    <t>1389013983</t>
  </si>
  <si>
    <t xml:space="preserve">D.1.4.4 - ELEKTRONICKÉ KOMUNIKACE </t>
  </si>
  <si>
    <t>ELEKTRONICKÉ KOMUNIKACE _ viz samostatný soupis prací</t>
  </si>
  <si>
    <t xml:space="preserve">VON - VEDLEJŠÍ A OSTATNÍ NÁKLADY STAVBY </t>
  </si>
  <si>
    <t>VRN - VRN</t>
  </si>
  <si>
    <t xml:space="preserve">    VRN1 - Průzkumné, geodetické a projektové práce</t>
  </si>
  <si>
    <t xml:space="preserve">    VRN2 - Příprava staveniště</t>
  </si>
  <si>
    <t xml:space="preserve">    VRN3 - Zařízení staveniště</t>
  </si>
  <si>
    <t xml:space="preserve">    VRN4 - Inženýrská činnost</t>
  </si>
  <si>
    <t xml:space="preserve">    VRN7 - Provozní vlivy</t>
  </si>
  <si>
    <t xml:space="preserve">    VRN9 - Ostatní náklady</t>
  </si>
  <si>
    <t>VRN</t>
  </si>
  <si>
    <t>VRN1</t>
  </si>
  <si>
    <t>Průzkumné, geodetické a projektové práce</t>
  </si>
  <si>
    <t>013244000</t>
  </si>
  <si>
    <t>Dokumentace dílenská pro realizaci stavby</t>
  </si>
  <si>
    <t>1024</t>
  </si>
  <si>
    <t>-1222687821</t>
  </si>
  <si>
    <t>Poznámka k položce:
V jednotkové ceně zahrnuty náklady na vypracování :
-prováděcí / dílenské dokumentace pro provedení stavby vč. potřebných detailů
(v JC jsou také zahrnuty náklady na provedení potřebných stavebních průzkumů)
VEŠKERÉ FORMY A PŘEDÁNÍ SE ŘÍDÍ PODMÍNKAMI ZADÁVACÍ DOKUMENTACE STAVBY</t>
  </si>
  <si>
    <t>013254000</t>
  </si>
  <si>
    <t>Dokumentace skutečného provedení stavby</t>
  </si>
  <si>
    <t>615090249</t>
  </si>
  <si>
    <t>Poznámka k položce:
VEŠKERÉ FORMY A PŘEDÁNÍ SE ŘÍDÍ PODMÍNKAMI ZADÁVACÍ DOKUMENTACE STAVBY</t>
  </si>
  <si>
    <t>VRN2</t>
  </si>
  <si>
    <t>Příprava staveniště</t>
  </si>
  <si>
    <t>020001000</t>
  </si>
  <si>
    <t xml:space="preserve">Příprava staveniště </t>
  </si>
  <si>
    <t>488912856</t>
  </si>
  <si>
    <t xml:space="preserve">Poznámka k položce:
-Zřízení trvalé, dočasné deponie a mezideponie
-zřízení příjezdů a přístupů na staveniště
-uspořádání a bezpečnost staveniště z hlediska ochrany veřejných zájmů
-dodržení podmínek pro provádění staveb z hlediska BOZP (vč. označení stavby)
-dodržování podmínek pro ochranu životního prostředí při výstavbě
-dodržení podmínek - možnosti nakládání s odpady
-splnění zvláštních požadavků na provádění stavby, které vyžadují zvláštní bezpečnostní opatření
-dočasné / provizorní dopravní značení, osvětlení - (vyřízení+zřízení+likvidace po skončení stavby)
</t>
  </si>
  <si>
    <t>VRN3</t>
  </si>
  <si>
    <t>Zařízení staveniště</t>
  </si>
  <si>
    <t>030001000</t>
  </si>
  <si>
    <t xml:space="preserve">Zařízení staveniště </t>
  </si>
  <si>
    <t>1292062927</t>
  </si>
  <si>
    <t xml:space="preserve">Poznámka k položce:
Náklady na zřízení / nájem ZS:
-kancelářské/skladovací/sociální objekty
-oplocení stavby, ostraha staveniště
-kompletní vnitrostaveništní rozvody všech potřebných energií a médií
-poplatky spotřeby energií a médií 
(zajištění podružných měření spotřeby energií a médií)
</t>
  </si>
  <si>
    <t>035103001</t>
  </si>
  <si>
    <t>Pronájem ploch</t>
  </si>
  <si>
    <t>1152405004</t>
  </si>
  <si>
    <t>Poznámka k položce:
(plochy potřebné pro zařízení staveniště, které nejsou v majetku objednatele)</t>
  </si>
  <si>
    <t>039002000</t>
  </si>
  <si>
    <t>Zrušení zařízení staveniště</t>
  </si>
  <si>
    <t>-202277824</t>
  </si>
  <si>
    <t>Poznámka k položce:
-náklady zhotovitele spojené s kompletní likvidací zařízení staveniště vč. uvedení všech dotčených ploch do bezvadného stavu</t>
  </si>
  <si>
    <t>VRN4</t>
  </si>
  <si>
    <t>Inženýrská činnost</t>
  </si>
  <si>
    <t>043103000</t>
  </si>
  <si>
    <t>Zkoušky bez rozlišení</t>
  </si>
  <si>
    <t>-300914123</t>
  </si>
  <si>
    <t xml:space="preserve">Poznámka k položce:
Provedení všech zkoušek a revizí předepsaných projektovou a zadávací dokumentací, platnými normami, návodů k obsluze - (neuvedených v jednotlivých soupisech prací) </t>
  </si>
  <si>
    <t>045002000</t>
  </si>
  <si>
    <t xml:space="preserve">Kompletační a koordinační činnost </t>
  </si>
  <si>
    <t>1026249548</t>
  </si>
  <si>
    <t>Poznámka k položce:
-příprava předávací dokumentace dle ZD
-ostatní kompletační činnost + dodání všech podkladů pro kolaudaci</t>
  </si>
  <si>
    <t>VRN7</t>
  </si>
  <si>
    <t>Provozní vlivy</t>
  </si>
  <si>
    <t>071103000</t>
  </si>
  <si>
    <t>Provoz investora</t>
  </si>
  <si>
    <t>-475633026</t>
  </si>
  <si>
    <t>Poznámka k položce:
Náklady související se ztíženými podmínkami při provádění díla v závislosti na okolním provozu (pro práce prováděné za nepřerušeného provozu v dotčených objektech nebo samotném areálu)
(+ ochrana a zakrytí určených prvků a konstrukcí a přístrojového vybavení - ZABEZPEČENÍ PŘED POŠKOZENÍM STAVEBNÍ ČINNOSTÍ)
(+ náklady na provedení _ Opatření proti zatečení do objektu po dobu rekonstrukce střech – celoplošně položená jedna vrstva asfaltového pásu tl. 4 mm. Spoje vodotěsné. Napojení na stávající střešní svody.)
(+ oddělení staveniště / stavebních úprav od okolního provozu objednatele_po celou dobu výstavby)</t>
  </si>
  <si>
    <t>VRN9</t>
  </si>
  <si>
    <t>Ostatní náklady</t>
  </si>
  <si>
    <t>090001000</t>
  </si>
  <si>
    <t>1261212110</t>
  </si>
  <si>
    <t>Poznámka k položce:
V jednotkové ceně zahrnuty náklady :
-------------------------------------------------
-náklady zhotovitele spojené s ochranou všech dotčených, jinde nespecifikovaných, dřevin, stromů, porostů a vegetačních ploch při stavebních prací dle ČSN 83 9061 - po celou dobu výstavby
-pravidelné čištění přilehlých / souvisejících komunikací , zpevněných ploch a vnitřních prostor objektu - po celou dobu stavby 
-uvedení všech dotčených ploch , konstrukcí a povrchů (včetně terénních / sadových úprav kolem objektu) do původního, bezvadného stavu
(včetně nákladů na opravy při zatečení do objektu_vlivem stavebních úprav !!)
----------------------------------------------------------------------------------------------------------------------
-ostatní, jinde neuvedené, náklady potřebné k provedení a předání díla objednateli _ dle PD a TZ</t>
  </si>
  <si>
    <t>Bourání kontaktního zateplení z polystyrenových desek tloušťky do 60 mm vč. odvozu, likvidace, poplatku za nebezpečný odpad, práce prováděné specialozovanou firmou</t>
  </si>
  <si>
    <t>Bourání kontaktního zateplení z polystyrenových desek tloušťky do 60 mm vč. odvozu, likvidace, poplatku za nebezpečný odpad, práce prováděné specializovanou firmou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</si>
</sst>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2">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FFFF00"/>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349">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0" fontId="3" fillId="0" borderId="0" xfId="0" applyFont="1" applyAlignment="1" applyProtection="1">
      <alignment horizontal="left" vertical="top"/>
      <protection/>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1"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4" fillId="4" borderId="0" xfId="0" applyFont="1" applyFill="1" applyAlignment="1" applyProtection="1">
      <alignment horizontal="center" vertical="center"/>
      <protection/>
    </xf>
    <xf numFmtId="0" fontId="25" fillId="0" borderId="13" xfId="0" applyFont="1" applyBorder="1" applyAlignment="1" applyProtection="1">
      <alignment horizontal="center" vertical="center" wrapText="1"/>
      <protection/>
    </xf>
    <xf numFmtId="0" fontId="25" fillId="0" borderId="14" xfId="0" applyFont="1" applyBorder="1" applyAlignment="1" applyProtection="1">
      <alignment horizontal="center" vertical="center" wrapText="1"/>
      <protection/>
    </xf>
    <xf numFmtId="0" fontId="25" fillId="0" borderId="15" xfId="0" applyFont="1" applyBorder="1" applyAlignment="1" applyProtection="1">
      <alignment horizontal="center" vertical="center" wrapText="1"/>
      <protection/>
    </xf>
    <xf numFmtId="0" fontId="0" fillId="0" borderId="16"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7"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2"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7"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2" xfId="0" applyNumberFormat="1" applyFont="1" applyBorder="1" applyAlignment="1" applyProtection="1">
      <alignment vertical="center"/>
      <protection/>
    </xf>
    <xf numFmtId="0" fontId="6" fillId="0" borderId="0" xfId="0" applyFont="1" applyAlignment="1">
      <alignment horizontal="left" vertical="center"/>
    </xf>
    <xf numFmtId="0" fontId="31" fillId="0" borderId="0" xfId="20" applyFont="1" applyAlignment="1">
      <alignment horizontal="center" vertical="center"/>
    </xf>
    <xf numFmtId="0" fontId="8" fillId="0" borderId="0" xfId="0" applyFont="1" applyAlignment="1" applyProtection="1">
      <alignment vertical="center"/>
      <protection/>
    </xf>
    <xf numFmtId="0" fontId="3" fillId="0" borderId="0" xfId="0" applyFont="1" applyAlignment="1" applyProtection="1">
      <alignment horizontal="center" vertical="center"/>
      <protection/>
    </xf>
    <xf numFmtId="4" fontId="2" fillId="0" borderId="17"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2" xfId="0" applyNumberFormat="1" applyFont="1" applyBorder="1" applyAlignment="1" applyProtection="1">
      <alignment vertical="center"/>
      <protection/>
    </xf>
    <xf numFmtId="0" fontId="3" fillId="0" borderId="0" xfId="0" applyFont="1" applyAlignment="1">
      <alignment horizontal="left" vertical="center"/>
    </xf>
    <xf numFmtId="4" fontId="30" fillId="0" borderId="18" xfId="0" applyNumberFormat="1" applyFont="1" applyBorder="1" applyAlignment="1" applyProtection="1">
      <alignment vertical="center"/>
      <protection/>
    </xf>
    <xf numFmtId="4" fontId="30" fillId="0" borderId="19" xfId="0" applyNumberFormat="1" applyFont="1" applyBorder="1" applyAlignment="1" applyProtection="1">
      <alignment vertical="center"/>
      <protection/>
    </xf>
    <xf numFmtId="166"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3" fillId="0" borderId="0" xfId="0" applyFont="1" applyAlignment="1">
      <alignment horizontal="left" vertical="center"/>
    </xf>
    <xf numFmtId="0" fontId="2"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9"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21"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4" fillId="4" borderId="0" xfId="0" applyFont="1" applyFill="1" applyAlignment="1" applyProtection="1">
      <alignment horizontal="right" vertical="center"/>
      <protection/>
    </xf>
    <xf numFmtId="0" fontId="34"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19" xfId="0" applyFont="1" applyBorder="1" applyAlignment="1" applyProtection="1">
      <alignment horizontal="left" vertical="center"/>
      <protection/>
    </xf>
    <xf numFmtId="0" fontId="7" fillId="0" borderId="19" xfId="0" applyFont="1" applyBorder="1" applyAlignment="1" applyProtection="1">
      <alignment vertical="center"/>
      <protection/>
    </xf>
    <xf numFmtId="4" fontId="7" fillId="0" borderId="19"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19" xfId="0" applyFont="1" applyBorder="1" applyAlignment="1" applyProtection="1">
      <alignment horizontal="left" vertical="center"/>
      <protection/>
    </xf>
    <xf numFmtId="0" fontId="8" fillId="0" borderId="19" xfId="0" applyFont="1" applyBorder="1" applyAlignment="1" applyProtection="1">
      <alignment vertical="center"/>
      <protection/>
    </xf>
    <xf numFmtId="4" fontId="8" fillId="0" borderId="19"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3" xfId="0" applyFont="1" applyFill="1" applyBorder="1" applyAlignment="1" applyProtection="1">
      <alignment horizontal="center" vertical="center" wrapText="1"/>
      <protection/>
    </xf>
    <xf numFmtId="0" fontId="24" fillId="4" borderId="14" xfId="0" applyFont="1" applyFill="1" applyBorder="1" applyAlignment="1" applyProtection="1">
      <alignment horizontal="center" vertical="center" wrapText="1"/>
      <protection/>
    </xf>
    <xf numFmtId="0" fontId="24" fillId="4" borderId="15"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0" xfId="0" applyBorder="1" applyAlignment="1" applyProtection="1">
      <alignment vertical="center"/>
      <protection/>
    </xf>
    <xf numFmtId="166" fontId="35" fillId="0" borderId="10" xfId="0" applyNumberFormat="1" applyFont="1" applyBorder="1" applyAlignment="1" applyProtection="1">
      <alignment/>
      <protection/>
    </xf>
    <xf numFmtId="166" fontId="35" fillId="0" borderId="11" xfId="0" applyNumberFormat="1" applyFont="1" applyBorder="1" applyAlignment="1" applyProtection="1">
      <alignment/>
      <protection/>
    </xf>
    <xf numFmtId="4" fontId="36"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7"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7"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2"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7"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7"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38"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7" xfId="0" applyFont="1" applyBorder="1" applyAlignment="1" applyProtection="1">
      <alignment vertical="center"/>
      <protection/>
    </xf>
    <xf numFmtId="0" fontId="0" fillId="0" borderId="0" xfId="0" applyBorder="1" applyAlignment="1" applyProtection="1">
      <alignment vertical="center"/>
      <protection/>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3" xfId="0" applyFont="1" applyBorder="1" applyAlignment="1">
      <alignment vertical="center"/>
    </xf>
    <xf numFmtId="0" fontId="39" fillId="2" borderId="17"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167" fontId="24" fillId="2" borderId="22" xfId="0" applyNumberFormat="1" applyFont="1" applyFill="1" applyBorder="1" applyAlignment="1" applyProtection="1">
      <alignment vertical="center"/>
      <protection locked="0"/>
    </xf>
    <xf numFmtId="0" fontId="0" fillId="0" borderId="18" xfId="0" applyFont="1" applyBorder="1" applyAlignment="1" applyProtection="1">
      <alignment vertical="center"/>
      <protection/>
    </xf>
    <xf numFmtId="0" fontId="0" fillId="0" borderId="19" xfId="0" applyBorder="1" applyAlignment="1" applyProtection="1">
      <alignment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25" fillId="2" borderId="18" xfId="0" applyFont="1" applyFill="1" applyBorder="1" applyAlignment="1" applyProtection="1">
      <alignment horizontal="left" vertical="center"/>
      <protection locked="0"/>
    </xf>
    <xf numFmtId="0" fontId="25" fillId="0" borderId="19" xfId="0" applyFont="1" applyBorder="1" applyAlignment="1" applyProtection="1">
      <alignment horizontal="center" vertical="center"/>
      <protection/>
    </xf>
    <xf numFmtId="166" fontId="25" fillId="0" borderId="19" xfId="0" applyNumberFormat="1" applyFont="1" applyBorder="1" applyAlignment="1" applyProtection="1">
      <alignment vertical="center"/>
      <protection/>
    </xf>
    <xf numFmtId="166" fontId="25" fillId="0" borderId="20" xfId="0" applyNumberFormat="1" applyFont="1" applyBorder="1" applyAlignment="1" applyProtection="1">
      <alignment vertical="center"/>
      <protection/>
    </xf>
    <xf numFmtId="0" fontId="12" fillId="0" borderId="18" xfId="0" applyFont="1" applyBorder="1" applyAlignment="1" applyProtection="1">
      <alignment vertical="center"/>
      <protection/>
    </xf>
    <xf numFmtId="0" fontId="12" fillId="0" borderId="19" xfId="0" applyFont="1" applyBorder="1" applyAlignment="1" applyProtection="1">
      <alignment vertical="center"/>
      <protection/>
    </xf>
    <xf numFmtId="0" fontId="12" fillId="0" borderId="20" xfId="0" applyFont="1" applyBorder="1" applyAlignment="1" applyProtection="1">
      <alignment vertical="center"/>
      <protection/>
    </xf>
    <xf numFmtId="0" fontId="0" fillId="0" borderId="0" xfId="0"/>
    <xf numFmtId="164" fontId="2" fillId="0" borderId="0" xfId="0" applyNumberFormat="1" applyFont="1" applyAlignment="1" applyProtection="1">
      <alignment horizontal="left" vertical="center"/>
      <protection/>
    </xf>
    <xf numFmtId="0" fontId="2" fillId="0" borderId="0" xfId="0" applyFont="1" applyAlignment="1" applyProtection="1">
      <alignment vertical="center"/>
      <protection/>
    </xf>
    <xf numFmtId="4" fontId="20" fillId="0" borderId="0" xfId="0" applyNumberFormat="1" applyFont="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21"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0" fontId="32" fillId="0" borderId="0" xfId="0" applyFont="1" applyAlignment="1" applyProtection="1">
      <alignment horizontal="left" vertical="center" wrapText="1"/>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8" fillId="0" borderId="0" xfId="0" applyFont="1" applyAlignment="1" applyProtection="1">
      <alignment horizontal="left" vertical="center" wrapText="1"/>
      <protection/>
    </xf>
    <xf numFmtId="4" fontId="29" fillId="0" borderId="0" xfId="0" applyNumberFormat="1" applyFont="1" applyAlignment="1" applyProtection="1">
      <alignment horizontal="righ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24" fillId="4" borderId="7" xfId="0" applyFont="1" applyFill="1" applyBorder="1" applyAlignment="1" applyProtection="1">
      <alignment horizontal="right" vertical="center"/>
      <protection/>
    </xf>
    <xf numFmtId="0" fontId="24" fillId="4" borderId="7" xfId="0" applyFont="1" applyFill="1" applyBorder="1" applyAlignment="1" applyProtection="1">
      <alignment horizontal="center" vertical="center"/>
      <protection/>
    </xf>
    <xf numFmtId="0" fontId="24" fillId="4" borderId="21" xfId="0" applyFont="1" applyFill="1" applyBorder="1" applyAlignment="1" applyProtection="1">
      <alignment horizontal="lef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2" fillId="0" borderId="16" xfId="0" applyFont="1" applyBorder="1" applyAlignment="1">
      <alignment horizontal="center" vertical="center"/>
    </xf>
    <xf numFmtId="0" fontId="22" fillId="0" borderId="10" xfId="0" applyFont="1" applyBorder="1" applyAlignment="1">
      <alignment horizontal="left" vertical="center"/>
    </xf>
    <xf numFmtId="0" fontId="23" fillId="0" borderId="17" xfId="0" applyFont="1" applyBorder="1" applyAlignment="1">
      <alignment horizontal="left" vertical="center"/>
    </xf>
    <xf numFmtId="0" fontId="23" fillId="0" borderId="0" xfId="0" applyFont="1" applyBorder="1" applyAlignment="1">
      <alignment horizontal="left" vertical="center"/>
    </xf>
    <xf numFmtId="0" fontId="23" fillId="0" borderId="17"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0" fillId="0" borderId="0" xfId="0" applyFont="1" applyAlignment="1" applyProtection="1">
      <alignmen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Font="1" applyAlignment="1">
      <alignment vertical="center"/>
    </xf>
    <xf numFmtId="0" fontId="4" fillId="0" borderId="0" xfId="0" applyFont="1" applyAlignment="1">
      <alignment horizontal="left" vertical="center" wrapText="1"/>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Alignment="1" applyProtection="1">
      <alignment vertical="center"/>
      <protection/>
    </xf>
    <xf numFmtId="0" fontId="0" fillId="0" borderId="0" xfId="0" applyFont="1" applyAlignment="1">
      <alignment vertical="center"/>
    </xf>
    <xf numFmtId="0" fontId="0" fillId="0" borderId="3" xfId="0" applyFont="1" applyBorder="1" applyAlignment="1" applyProtection="1">
      <alignment vertical="center"/>
      <protection/>
    </xf>
    <xf numFmtId="0" fontId="24" fillId="5" borderId="22" xfId="0" applyFont="1" applyFill="1" applyBorder="1" applyAlignment="1" applyProtection="1">
      <alignment horizontal="center" vertical="center"/>
      <protection/>
    </xf>
    <xf numFmtId="49" fontId="24" fillId="5" borderId="22" xfId="0" applyNumberFormat="1" applyFont="1" applyFill="1" applyBorder="1" applyAlignment="1" applyProtection="1">
      <alignment horizontal="left" vertical="center" wrapText="1"/>
      <protection/>
    </xf>
    <xf numFmtId="0" fontId="24" fillId="5" borderId="22" xfId="0" applyFont="1" applyFill="1" applyBorder="1" applyAlignment="1" applyProtection="1">
      <alignment horizontal="left" vertical="center" wrapText="1"/>
      <protection/>
    </xf>
    <xf numFmtId="0" fontId="24" fillId="5" borderId="22" xfId="0" applyFont="1" applyFill="1" applyBorder="1" applyAlignment="1" applyProtection="1">
      <alignment horizontal="center" vertical="center" wrapText="1"/>
      <protection/>
    </xf>
    <xf numFmtId="167" fontId="24" fillId="5" borderId="22" xfId="0" applyNumberFormat="1" applyFont="1" applyFill="1" applyBorder="1" applyAlignment="1" applyProtection="1">
      <alignment vertical="center"/>
      <protection/>
    </xf>
    <xf numFmtId="4" fontId="24" fillId="5" borderId="22" xfId="0" applyNumberFormat="1" applyFont="1" applyFill="1" applyBorder="1" applyAlignment="1" applyProtection="1">
      <alignment vertical="center"/>
      <protection locked="0"/>
    </xf>
    <xf numFmtId="4" fontId="24" fillId="5" borderId="22" xfId="0" applyNumberFormat="1" applyFont="1" applyFill="1" applyBorder="1" applyAlignment="1" applyProtection="1">
      <alignment vertical="center"/>
      <protection/>
    </xf>
    <xf numFmtId="0" fontId="0" fillId="0" borderId="3" xfId="0" applyFont="1" applyBorder="1" applyAlignment="1">
      <alignment vertical="center"/>
    </xf>
    <xf numFmtId="0" fontId="24" fillId="2" borderId="17"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0" fontId="0" fillId="0" borderId="0" xfId="0" applyFont="1" applyBorder="1" applyAlignment="1" applyProtection="1">
      <alignment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0" fillId="0" borderId="0" xfId="0" applyFont="1" applyAlignment="1">
      <alignment horizontal="left" vertical="center"/>
    </xf>
    <xf numFmtId="4" fontId="0" fillId="0" borderId="0" xfId="0" applyNumberFormat="1" applyFont="1" applyAlignment="1">
      <alignment vertical="center"/>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105"/>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276"/>
      <c r="AS2" s="276"/>
      <c r="AT2" s="276"/>
      <c r="AU2" s="276"/>
      <c r="AV2" s="276"/>
      <c r="AW2" s="276"/>
      <c r="AX2" s="276"/>
      <c r="AY2" s="276"/>
      <c r="AZ2" s="276"/>
      <c r="BA2" s="276"/>
      <c r="BB2" s="276"/>
      <c r="BC2" s="276"/>
      <c r="BD2" s="276"/>
      <c r="BE2" s="276"/>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7" t="s">
        <v>14</v>
      </c>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3"/>
      <c r="AQ5" s="23"/>
      <c r="AR5" s="21"/>
      <c r="BE5" s="284" t="s">
        <v>15</v>
      </c>
      <c r="BS5" s="18" t="s">
        <v>6</v>
      </c>
    </row>
    <row r="6" spans="2:71" s="1" customFormat="1" ht="36.95" customHeight="1">
      <c r="B6" s="22"/>
      <c r="C6" s="23"/>
      <c r="D6" s="29" t="s">
        <v>16</v>
      </c>
      <c r="E6" s="23"/>
      <c r="F6" s="23"/>
      <c r="G6" s="23"/>
      <c r="H6" s="23"/>
      <c r="I6" s="23"/>
      <c r="J6" s="23"/>
      <c r="K6" s="289" t="s">
        <v>17</v>
      </c>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88"/>
      <c r="AL6" s="288"/>
      <c r="AM6" s="288"/>
      <c r="AN6" s="288"/>
      <c r="AO6" s="288"/>
      <c r="AP6" s="23"/>
      <c r="AQ6" s="23"/>
      <c r="AR6" s="21"/>
      <c r="BE6" s="285"/>
      <c r="BS6" s="18" t="s">
        <v>6</v>
      </c>
    </row>
    <row r="7" spans="2:71" s="1" customFormat="1" ht="12" customHeight="1">
      <c r="B7" s="22"/>
      <c r="C7" s="23"/>
      <c r="D7" s="30"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0" t="s">
        <v>20</v>
      </c>
      <c r="AL7" s="23"/>
      <c r="AM7" s="23"/>
      <c r="AN7" s="28" t="s">
        <v>21</v>
      </c>
      <c r="AO7" s="23"/>
      <c r="AP7" s="23"/>
      <c r="AQ7" s="23"/>
      <c r="AR7" s="21"/>
      <c r="BE7" s="285"/>
      <c r="BS7" s="18" t="s">
        <v>6</v>
      </c>
    </row>
    <row r="8" spans="2:71" s="1" customFormat="1" ht="12" customHeight="1">
      <c r="B8" s="22"/>
      <c r="C8" s="23"/>
      <c r="D8" s="30" t="s">
        <v>22</v>
      </c>
      <c r="E8" s="23"/>
      <c r="F8" s="23"/>
      <c r="G8" s="23"/>
      <c r="H8" s="23"/>
      <c r="I8" s="23"/>
      <c r="J8" s="23"/>
      <c r="K8" s="28" t="s">
        <v>23</v>
      </c>
      <c r="L8" s="23"/>
      <c r="M8" s="23"/>
      <c r="N8" s="23"/>
      <c r="O8" s="23"/>
      <c r="P8" s="23"/>
      <c r="Q8" s="23"/>
      <c r="R8" s="23"/>
      <c r="S8" s="23"/>
      <c r="T8" s="23"/>
      <c r="U8" s="23"/>
      <c r="V8" s="23"/>
      <c r="W8" s="23"/>
      <c r="X8" s="23"/>
      <c r="Y8" s="23"/>
      <c r="Z8" s="23"/>
      <c r="AA8" s="23"/>
      <c r="AB8" s="23"/>
      <c r="AC8" s="23"/>
      <c r="AD8" s="23"/>
      <c r="AE8" s="23"/>
      <c r="AF8" s="23"/>
      <c r="AG8" s="23"/>
      <c r="AH8" s="23"/>
      <c r="AI8" s="23"/>
      <c r="AJ8" s="23"/>
      <c r="AK8" s="30" t="s">
        <v>24</v>
      </c>
      <c r="AL8" s="23"/>
      <c r="AM8" s="23"/>
      <c r="AN8" s="31" t="s">
        <v>25</v>
      </c>
      <c r="AO8" s="23"/>
      <c r="AP8" s="23"/>
      <c r="AQ8" s="23"/>
      <c r="AR8" s="21"/>
      <c r="BE8" s="285"/>
      <c r="BS8" s="18" t="s">
        <v>6</v>
      </c>
    </row>
    <row r="9" spans="2:71" s="1" customFormat="1" ht="29.25" customHeight="1">
      <c r="B9" s="22"/>
      <c r="C9" s="23"/>
      <c r="D9" s="27" t="s">
        <v>26</v>
      </c>
      <c r="E9" s="23"/>
      <c r="F9" s="23"/>
      <c r="G9" s="23"/>
      <c r="H9" s="23"/>
      <c r="I9" s="23"/>
      <c r="J9" s="23"/>
      <c r="K9" s="32" t="s">
        <v>27</v>
      </c>
      <c r="L9" s="23"/>
      <c r="M9" s="23"/>
      <c r="N9" s="23"/>
      <c r="O9" s="23"/>
      <c r="P9" s="23"/>
      <c r="Q9" s="23"/>
      <c r="R9" s="23"/>
      <c r="S9" s="23"/>
      <c r="T9" s="23"/>
      <c r="U9" s="23"/>
      <c r="V9" s="23"/>
      <c r="W9" s="23"/>
      <c r="X9" s="23"/>
      <c r="Y9" s="23"/>
      <c r="Z9" s="23"/>
      <c r="AA9" s="23"/>
      <c r="AB9" s="23"/>
      <c r="AC9" s="23"/>
      <c r="AD9" s="23"/>
      <c r="AE9" s="23"/>
      <c r="AF9" s="23"/>
      <c r="AG9" s="23"/>
      <c r="AH9" s="23"/>
      <c r="AI9" s="23"/>
      <c r="AJ9" s="23"/>
      <c r="AK9" s="27" t="s">
        <v>28</v>
      </c>
      <c r="AL9" s="23"/>
      <c r="AM9" s="23"/>
      <c r="AN9" s="32" t="s">
        <v>29</v>
      </c>
      <c r="AO9" s="23"/>
      <c r="AP9" s="23"/>
      <c r="AQ9" s="23"/>
      <c r="AR9" s="21"/>
      <c r="BE9" s="285"/>
      <c r="BS9" s="18" t="s">
        <v>6</v>
      </c>
    </row>
    <row r="10" spans="2:71" s="1" customFormat="1" ht="12" customHeight="1">
      <c r="B10" s="22"/>
      <c r="C10" s="23"/>
      <c r="D10" s="30" t="s">
        <v>30</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0" t="s">
        <v>31</v>
      </c>
      <c r="AL10" s="23"/>
      <c r="AM10" s="23"/>
      <c r="AN10" s="28" t="s">
        <v>1</v>
      </c>
      <c r="AO10" s="23"/>
      <c r="AP10" s="23"/>
      <c r="AQ10" s="23"/>
      <c r="AR10" s="21"/>
      <c r="BE10" s="285"/>
      <c r="BS10" s="18" t="s">
        <v>6</v>
      </c>
    </row>
    <row r="11" spans="2:71" s="1" customFormat="1" ht="18.4" customHeight="1">
      <c r="B11" s="22"/>
      <c r="C11" s="23"/>
      <c r="D11" s="23"/>
      <c r="E11" s="28" t="s">
        <v>32</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0" t="s">
        <v>33</v>
      </c>
      <c r="AL11" s="23"/>
      <c r="AM11" s="23"/>
      <c r="AN11" s="28" t="s">
        <v>1</v>
      </c>
      <c r="AO11" s="23"/>
      <c r="AP11" s="23"/>
      <c r="AQ11" s="23"/>
      <c r="AR11" s="21"/>
      <c r="BE11" s="285"/>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285"/>
      <c r="BS12" s="18" t="s">
        <v>6</v>
      </c>
    </row>
    <row r="13" spans="2:71" s="1" customFormat="1" ht="12" customHeight="1">
      <c r="B13" s="22"/>
      <c r="C13" s="23"/>
      <c r="D13" s="30" t="s">
        <v>34</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0" t="s">
        <v>31</v>
      </c>
      <c r="AL13" s="23"/>
      <c r="AM13" s="23"/>
      <c r="AN13" s="33" t="s">
        <v>35</v>
      </c>
      <c r="AO13" s="23"/>
      <c r="AP13" s="23"/>
      <c r="AQ13" s="23"/>
      <c r="AR13" s="21"/>
      <c r="BE13" s="285"/>
      <c r="BS13" s="18" t="s">
        <v>6</v>
      </c>
    </row>
    <row r="14" spans="2:71" ht="12.75">
      <c r="B14" s="22"/>
      <c r="C14" s="23"/>
      <c r="D14" s="23"/>
      <c r="E14" s="290" t="s">
        <v>35</v>
      </c>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30" t="s">
        <v>33</v>
      </c>
      <c r="AL14" s="23"/>
      <c r="AM14" s="23"/>
      <c r="AN14" s="33" t="s">
        <v>35</v>
      </c>
      <c r="AO14" s="23"/>
      <c r="AP14" s="23"/>
      <c r="AQ14" s="23"/>
      <c r="AR14" s="21"/>
      <c r="BE14" s="285"/>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285"/>
      <c r="BS15" s="18" t="s">
        <v>4</v>
      </c>
    </row>
    <row r="16" spans="2:71" s="1" customFormat="1" ht="12" customHeight="1">
      <c r="B16" s="22"/>
      <c r="C16" s="23"/>
      <c r="D16" s="30" t="s">
        <v>36</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0" t="s">
        <v>31</v>
      </c>
      <c r="AL16" s="23"/>
      <c r="AM16" s="23"/>
      <c r="AN16" s="28" t="s">
        <v>1</v>
      </c>
      <c r="AO16" s="23"/>
      <c r="AP16" s="23"/>
      <c r="AQ16" s="23"/>
      <c r="AR16" s="21"/>
      <c r="BE16" s="285"/>
      <c r="BS16" s="18" t="s">
        <v>4</v>
      </c>
    </row>
    <row r="17" spans="2:71" s="1" customFormat="1" ht="18.4" customHeight="1">
      <c r="B17" s="22"/>
      <c r="C17" s="23"/>
      <c r="D17" s="23"/>
      <c r="E17" s="28" t="s">
        <v>37</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0" t="s">
        <v>33</v>
      </c>
      <c r="AL17" s="23"/>
      <c r="AM17" s="23"/>
      <c r="AN17" s="28" t="s">
        <v>1</v>
      </c>
      <c r="AO17" s="23"/>
      <c r="AP17" s="23"/>
      <c r="AQ17" s="23"/>
      <c r="AR17" s="21"/>
      <c r="BE17" s="285"/>
      <c r="BS17" s="18" t="s">
        <v>38</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285"/>
      <c r="BS18" s="18" t="s">
        <v>6</v>
      </c>
    </row>
    <row r="19" spans="2:71" s="1" customFormat="1" ht="12" customHeight="1">
      <c r="B19" s="22"/>
      <c r="C19" s="23"/>
      <c r="D19" s="30" t="s">
        <v>39</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0" t="s">
        <v>31</v>
      </c>
      <c r="AL19" s="23"/>
      <c r="AM19" s="23"/>
      <c r="AN19" s="28" t="s">
        <v>1</v>
      </c>
      <c r="AO19" s="23"/>
      <c r="AP19" s="23"/>
      <c r="AQ19" s="23"/>
      <c r="AR19" s="21"/>
      <c r="BE19" s="285"/>
      <c r="BS19" s="18" t="s">
        <v>6</v>
      </c>
    </row>
    <row r="20" spans="2:71" s="1" customFormat="1" ht="18.4" customHeight="1">
      <c r="B20" s="22"/>
      <c r="C20" s="23"/>
      <c r="D20" s="23"/>
      <c r="E20" s="28" t="s">
        <v>23</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0" t="s">
        <v>33</v>
      </c>
      <c r="AL20" s="23"/>
      <c r="AM20" s="23"/>
      <c r="AN20" s="28" t="s">
        <v>1</v>
      </c>
      <c r="AO20" s="23"/>
      <c r="AP20" s="23"/>
      <c r="AQ20" s="23"/>
      <c r="AR20" s="21"/>
      <c r="BE20" s="285"/>
      <c r="BS20" s="18" t="s">
        <v>38</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285"/>
    </row>
    <row r="22" spans="2:57" s="1" customFormat="1" ht="12" customHeight="1">
      <c r="B22" s="22"/>
      <c r="C22" s="23"/>
      <c r="D22" s="30" t="s">
        <v>40</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285"/>
    </row>
    <row r="23" spans="2:57" s="1" customFormat="1" ht="83.25" customHeight="1">
      <c r="B23" s="22"/>
      <c r="C23" s="23"/>
      <c r="D23" s="23"/>
      <c r="E23" s="292" t="s">
        <v>41</v>
      </c>
      <c r="F23" s="292"/>
      <c r="G23" s="292"/>
      <c r="H23" s="292"/>
      <c r="I23" s="292"/>
      <c r="J23" s="292"/>
      <c r="K23" s="292"/>
      <c r="L23" s="292"/>
      <c r="M23" s="292"/>
      <c r="N23" s="292"/>
      <c r="O23" s="292"/>
      <c r="P23" s="292"/>
      <c r="Q23" s="292"/>
      <c r="R23" s="292"/>
      <c r="S23" s="292"/>
      <c r="T23" s="292"/>
      <c r="U23" s="292"/>
      <c r="V23" s="292"/>
      <c r="W23" s="292"/>
      <c r="X23" s="292"/>
      <c r="Y23" s="292"/>
      <c r="Z23" s="292"/>
      <c r="AA23" s="292"/>
      <c r="AB23" s="292"/>
      <c r="AC23" s="292"/>
      <c r="AD23" s="292"/>
      <c r="AE23" s="292"/>
      <c r="AF23" s="292"/>
      <c r="AG23" s="292"/>
      <c r="AH23" s="292"/>
      <c r="AI23" s="292"/>
      <c r="AJ23" s="292"/>
      <c r="AK23" s="292"/>
      <c r="AL23" s="292"/>
      <c r="AM23" s="292"/>
      <c r="AN23" s="292"/>
      <c r="AO23" s="23"/>
      <c r="AP23" s="23"/>
      <c r="AQ23" s="23"/>
      <c r="AR23" s="21"/>
      <c r="BE23" s="285"/>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285"/>
    </row>
    <row r="25" spans="2:57" s="1" customFormat="1" ht="6.95" customHeight="1">
      <c r="B25" s="22"/>
      <c r="C25" s="23"/>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3"/>
      <c r="AQ25" s="23"/>
      <c r="AR25" s="21"/>
      <c r="BE25" s="285"/>
    </row>
    <row r="26" spans="1:57" s="2" customFormat="1" ht="25.9" customHeight="1">
      <c r="A26" s="36"/>
      <c r="B26" s="37"/>
      <c r="C26" s="38"/>
      <c r="D26" s="39" t="s">
        <v>42</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293">
        <f>ROUND(AG94,2)</f>
        <v>0</v>
      </c>
      <c r="AL26" s="294"/>
      <c r="AM26" s="294"/>
      <c r="AN26" s="294"/>
      <c r="AO26" s="294"/>
      <c r="AP26" s="38"/>
      <c r="AQ26" s="38"/>
      <c r="AR26" s="41"/>
      <c r="BE26" s="285"/>
    </row>
    <row r="27" spans="1:57" s="2" customFormat="1" ht="6.95" customHeight="1">
      <c r="A27" s="36"/>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1"/>
      <c r="BE27" s="285"/>
    </row>
    <row r="28" spans="1:57" s="2" customFormat="1" ht="12.75">
      <c r="A28" s="36"/>
      <c r="B28" s="37"/>
      <c r="C28" s="38"/>
      <c r="D28" s="38"/>
      <c r="E28" s="38"/>
      <c r="F28" s="38"/>
      <c r="G28" s="38"/>
      <c r="H28" s="38"/>
      <c r="I28" s="38"/>
      <c r="J28" s="38"/>
      <c r="K28" s="38"/>
      <c r="L28" s="295" t="s">
        <v>43</v>
      </c>
      <c r="M28" s="295"/>
      <c r="N28" s="295"/>
      <c r="O28" s="295"/>
      <c r="P28" s="295"/>
      <c r="Q28" s="38"/>
      <c r="R28" s="38"/>
      <c r="S28" s="38"/>
      <c r="T28" s="38"/>
      <c r="U28" s="38"/>
      <c r="V28" s="38"/>
      <c r="W28" s="295" t="s">
        <v>44</v>
      </c>
      <c r="X28" s="295"/>
      <c r="Y28" s="295"/>
      <c r="Z28" s="295"/>
      <c r="AA28" s="295"/>
      <c r="AB28" s="295"/>
      <c r="AC28" s="295"/>
      <c r="AD28" s="295"/>
      <c r="AE28" s="295"/>
      <c r="AF28" s="38"/>
      <c r="AG28" s="38"/>
      <c r="AH28" s="38"/>
      <c r="AI28" s="38"/>
      <c r="AJ28" s="38"/>
      <c r="AK28" s="295" t="s">
        <v>45</v>
      </c>
      <c r="AL28" s="295"/>
      <c r="AM28" s="295"/>
      <c r="AN28" s="295"/>
      <c r="AO28" s="295"/>
      <c r="AP28" s="38"/>
      <c r="AQ28" s="38"/>
      <c r="AR28" s="41"/>
      <c r="BE28" s="285"/>
    </row>
    <row r="29" spans="2:57" s="3" customFormat="1" ht="14.45" customHeight="1">
      <c r="B29" s="42"/>
      <c r="C29" s="43"/>
      <c r="D29" s="30" t="s">
        <v>46</v>
      </c>
      <c r="E29" s="43"/>
      <c r="F29" s="30" t="s">
        <v>47</v>
      </c>
      <c r="G29" s="43"/>
      <c r="H29" s="43"/>
      <c r="I29" s="43"/>
      <c r="J29" s="43"/>
      <c r="K29" s="43"/>
      <c r="L29" s="277">
        <v>0.21</v>
      </c>
      <c r="M29" s="278"/>
      <c r="N29" s="278"/>
      <c r="O29" s="278"/>
      <c r="P29" s="278"/>
      <c r="Q29" s="43"/>
      <c r="R29" s="43"/>
      <c r="S29" s="43"/>
      <c r="T29" s="43"/>
      <c r="U29" s="43"/>
      <c r="V29" s="43"/>
      <c r="W29" s="279">
        <f>ROUND(AZ94,2)</f>
        <v>0</v>
      </c>
      <c r="X29" s="278"/>
      <c r="Y29" s="278"/>
      <c r="Z29" s="278"/>
      <c r="AA29" s="278"/>
      <c r="AB29" s="278"/>
      <c r="AC29" s="278"/>
      <c r="AD29" s="278"/>
      <c r="AE29" s="278"/>
      <c r="AF29" s="43"/>
      <c r="AG29" s="43"/>
      <c r="AH29" s="43"/>
      <c r="AI29" s="43"/>
      <c r="AJ29" s="43"/>
      <c r="AK29" s="279">
        <f>ROUND(AV94,2)</f>
        <v>0</v>
      </c>
      <c r="AL29" s="278"/>
      <c r="AM29" s="278"/>
      <c r="AN29" s="278"/>
      <c r="AO29" s="278"/>
      <c r="AP29" s="43"/>
      <c r="AQ29" s="43"/>
      <c r="AR29" s="44"/>
      <c r="BE29" s="286"/>
    </row>
    <row r="30" spans="2:57" s="3" customFormat="1" ht="14.45" customHeight="1">
      <c r="B30" s="42"/>
      <c r="C30" s="43"/>
      <c r="D30" s="43"/>
      <c r="E30" s="43"/>
      <c r="F30" s="30" t="s">
        <v>48</v>
      </c>
      <c r="G30" s="43"/>
      <c r="H30" s="43"/>
      <c r="I30" s="43"/>
      <c r="J30" s="43"/>
      <c r="K30" s="43"/>
      <c r="L30" s="277">
        <v>0.15</v>
      </c>
      <c r="M30" s="278"/>
      <c r="N30" s="278"/>
      <c r="O30" s="278"/>
      <c r="P30" s="278"/>
      <c r="Q30" s="43"/>
      <c r="R30" s="43"/>
      <c r="S30" s="43"/>
      <c r="T30" s="43"/>
      <c r="U30" s="43"/>
      <c r="V30" s="43"/>
      <c r="W30" s="279">
        <f>ROUND(BA94,2)</f>
        <v>0</v>
      </c>
      <c r="X30" s="278"/>
      <c r="Y30" s="278"/>
      <c r="Z30" s="278"/>
      <c r="AA30" s="278"/>
      <c r="AB30" s="278"/>
      <c r="AC30" s="278"/>
      <c r="AD30" s="278"/>
      <c r="AE30" s="278"/>
      <c r="AF30" s="43"/>
      <c r="AG30" s="43"/>
      <c r="AH30" s="43"/>
      <c r="AI30" s="43"/>
      <c r="AJ30" s="43"/>
      <c r="AK30" s="279">
        <f>ROUND(AW94,2)</f>
        <v>0</v>
      </c>
      <c r="AL30" s="278"/>
      <c r="AM30" s="278"/>
      <c r="AN30" s="278"/>
      <c r="AO30" s="278"/>
      <c r="AP30" s="43"/>
      <c r="AQ30" s="43"/>
      <c r="AR30" s="44"/>
      <c r="BE30" s="286"/>
    </row>
    <row r="31" spans="2:57" s="3" customFormat="1" ht="14.45" customHeight="1" hidden="1">
      <c r="B31" s="42"/>
      <c r="C31" s="43"/>
      <c r="D31" s="43"/>
      <c r="E31" s="43"/>
      <c r="F31" s="30" t="s">
        <v>49</v>
      </c>
      <c r="G31" s="43"/>
      <c r="H31" s="43"/>
      <c r="I31" s="43"/>
      <c r="J31" s="43"/>
      <c r="K31" s="43"/>
      <c r="L31" s="277">
        <v>0.21</v>
      </c>
      <c r="M31" s="278"/>
      <c r="N31" s="278"/>
      <c r="O31" s="278"/>
      <c r="P31" s="278"/>
      <c r="Q31" s="43"/>
      <c r="R31" s="43"/>
      <c r="S31" s="43"/>
      <c r="T31" s="43"/>
      <c r="U31" s="43"/>
      <c r="V31" s="43"/>
      <c r="W31" s="279">
        <f>ROUND(BB94,2)</f>
        <v>0</v>
      </c>
      <c r="X31" s="278"/>
      <c r="Y31" s="278"/>
      <c r="Z31" s="278"/>
      <c r="AA31" s="278"/>
      <c r="AB31" s="278"/>
      <c r="AC31" s="278"/>
      <c r="AD31" s="278"/>
      <c r="AE31" s="278"/>
      <c r="AF31" s="43"/>
      <c r="AG31" s="43"/>
      <c r="AH31" s="43"/>
      <c r="AI31" s="43"/>
      <c r="AJ31" s="43"/>
      <c r="AK31" s="279">
        <v>0</v>
      </c>
      <c r="AL31" s="278"/>
      <c r="AM31" s="278"/>
      <c r="AN31" s="278"/>
      <c r="AO31" s="278"/>
      <c r="AP31" s="43"/>
      <c r="AQ31" s="43"/>
      <c r="AR31" s="44"/>
      <c r="BE31" s="286"/>
    </row>
    <row r="32" spans="2:57" s="3" customFormat="1" ht="14.45" customHeight="1" hidden="1">
      <c r="B32" s="42"/>
      <c r="C32" s="43"/>
      <c r="D32" s="43"/>
      <c r="E32" s="43"/>
      <c r="F32" s="30" t="s">
        <v>50</v>
      </c>
      <c r="G32" s="43"/>
      <c r="H32" s="43"/>
      <c r="I32" s="43"/>
      <c r="J32" s="43"/>
      <c r="K32" s="43"/>
      <c r="L32" s="277">
        <v>0.15</v>
      </c>
      <c r="M32" s="278"/>
      <c r="N32" s="278"/>
      <c r="O32" s="278"/>
      <c r="P32" s="278"/>
      <c r="Q32" s="43"/>
      <c r="R32" s="43"/>
      <c r="S32" s="43"/>
      <c r="T32" s="43"/>
      <c r="U32" s="43"/>
      <c r="V32" s="43"/>
      <c r="W32" s="279">
        <f>ROUND(BC94,2)</f>
        <v>0</v>
      </c>
      <c r="X32" s="278"/>
      <c r="Y32" s="278"/>
      <c r="Z32" s="278"/>
      <c r="AA32" s="278"/>
      <c r="AB32" s="278"/>
      <c r="AC32" s="278"/>
      <c r="AD32" s="278"/>
      <c r="AE32" s="278"/>
      <c r="AF32" s="43"/>
      <c r="AG32" s="43"/>
      <c r="AH32" s="43"/>
      <c r="AI32" s="43"/>
      <c r="AJ32" s="43"/>
      <c r="AK32" s="279">
        <v>0</v>
      </c>
      <c r="AL32" s="278"/>
      <c r="AM32" s="278"/>
      <c r="AN32" s="278"/>
      <c r="AO32" s="278"/>
      <c r="AP32" s="43"/>
      <c r="AQ32" s="43"/>
      <c r="AR32" s="44"/>
      <c r="BE32" s="286"/>
    </row>
    <row r="33" spans="2:57" s="3" customFormat="1" ht="14.45" customHeight="1" hidden="1">
      <c r="B33" s="42"/>
      <c r="C33" s="43"/>
      <c r="D33" s="43"/>
      <c r="E33" s="43"/>
      <c r="F33" s="30" t="s">
        <v>51</v>
      </c>
      <c r="G33" s="43"/>
      <c r="H33" s="43"/>
      <c r="I33" s="43"/>
      <c r="J33" s="43"/>
      <c r="K33" s="43"/>
      <c r="L33" s="277">
        <v>0</v>
      </c>
      <c r="M33" s="278"/>
      <c r="N33" s="278"/>
      <c r="O33" s="278"/>
      <c r="P33" s="278"/>
      <c r="Q33" s="43"/>
      <c r="R33" s="43"/>
      <c r="S33" s="43"/>
      <c r="T33" s="43"/>
      <c r="U33" s="43"/>
      <c r="V33" s="43"/>
      <c r="W33" s="279">
        <f>ROUND(BD94,2)</f>
        <v>0</v>
      </c>
      <c r="X33" s="278"/>
      <c r="Y33" s="278"/>
      <c r="Z33" s="278"/>
      <c r="AA33" s="278"/>
      <c r="AB33" s="278"/>
      <c r="AC33" s="278"/>
      <c r="AD33" s="278"/>
      <c r="AE33" s="278"/>
      <c r="AF33" s="43"/>
      <c r="AG33" s="43"/>
      <c r="AH33" s="43"/>
      <c r="AI33" s="43"/>
      <c r="AJ33" s="43"/>
      <c r="AK33" s="279">
        <v>0</v>
      </c>
      <c r="AL33" s="278"/>
      <c r="AM33" s="278"/>
      <c r="AN33" s="278"/>
      <c r="AO33" s="278"/>
      <c r="AP33" s="43"/>
      <c r="AQ33" s="43"/>
      <c r="AR33" s="44"/>
      <c r="BE33" s="286"/>
    </row>
    <row r="34" spans="1:57" s="2" customFormat="1" ht="6.95" customHeight="1">
      <c r="A34" s="36"/>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1"/>
      <c r="BE34" s="285"/>
    </row>
    <row r="35" spans="1:57" s="2" customFormat="1" ht="25.9" customHeight="1">
      <c r="A35" s="36"/>
      <c r="B35" s="37"/>
      <c r="C35" s="45"/>
      <c r="D35" s="46" t="s">
        <v>52</v>
      </c>
      <c r="E35" s="47"/>
      <c r="F35" s="47"/>
      <c r="G35" s="47"/>
      <c r="H35" s="47"/>
      <c r="I35" s="47"/>
      <c r="J35" s="47"/>
      <c r="K35" s="47"/>
      <c r="L35" s="47"/>
      <c r="M35" s="47"/>
      <c r="N35" s="47"/>
      <c r="O35" s="47"/>
      <c r="P35" s="47"/>
      <c r="Q35" s="47"/>
      <c r="R35" s="47"/>
      <c r="S35" s="47"/>
      <c r="T35" s="48" t="s">
        <v>53</v>
      </c>
      <c r="U35" s="47"/>
      <c r="V35" s="47"/>
      <c r="W35" s="47"/>
      <c r="X35" s="283" t="s">
        <v>54</v>
      </c>
      <c r="Y35" s="281"/>
      <c r="Z35" s="281"/>
      <c r="AA35" s="281"/>
      <c r="AB35" s="281"/>
      <c r="AC35" s="47"/>
      <c r="AD35" s="47"/>
      <c r="AE35" s="47"/>
      <c r="AF35" s="47"/>
      <c r="AG35" s="47"/>
      <c r="AH35" s="47"/>
      <c r="AI35" s="47"/>
      <c r="AJ35" s="47"/>
      <c r="AK35" s="280">
        <f>SUM(AK26:AK33)</f>
        <v>0</v>
      </c>
      <c r="AL35" s="281"/>
      <c r="AM35" s="281"/>
      <c r="AN35" s="281"/>
      <c r="AO35" s="282"/>
      <c r="AP35" s="45"/>
      <c r="AQ35" s="45"/>
      <c r="AR35" s="41"/>
      <c r="BE35" s="36"/>
    </row>
    <row r="36" spans="1:57" s="2" customFormat="1" ht="6.95" customHeight="1">
      <c r="A36" s="36"/>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1"/>
      <c r="BE36" s="36"/>
    </row>
    <row r="37" spans="1:57" s="2" customFormat="1" ht="14.45" customHeight="1">
      <c r="A37" s="36"/>
      <c r="B37" s="37"/>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41"/>
      <c r="BE37" s="36"/>
    </row>
    <row r="38" spans="2:44" s="1" customFormat="1" ht="14.45" customHeight="1">
      <c r="B38" s="2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1"/>
    </row>
    <row r="39" spans="2:44" s="1" customFormat="1" ht="14.45" customHeight="1">
      <c r="B39" s="22"/>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1"/>
    </row>
    <row r="40" spans="2:44" s="1" customFormat="1" ht="14.45" customHeight="1">
      <c r="B40" s="22"/>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1"/>
    </row>
    <row r="41" spans="2:44" s="1" customFormat="1" ht="14.45" customHeight="1">
      <c r="B41" s="2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1"/>
    </row>
    <row r="42" spans="2:44" s="1" customFormat="1" ht="14.45" customHeight="1">
      <c r="B42" s="22"/>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1"/>
    </row>
    <row r="43" spans="2:44" s="1" customFormat="1" ht="14.45" customHeight="1">
      <c r="B43" s="22"/>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1"/>
    </row>
    <row r="44" spans="2:44" s="1" customFormat="1" ht="14.45" customHeight="1">
      <c r="B44" s="22"/>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1"/>
    </row>
    <row r="45" spans="2:44" s="1" customFormat="1" ht="14.45" customHeight="1">
      <c r="B45" s="22"/>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1"/>
    </row>
    <row r="46" spans="2:44" s="1" customFormat="1" ht="14.45" customHeight="1">
      <c r="B46" s="22"/>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1"/>
    </row>
    <row r="47" spans="2:44" s="1" customFormat="1" ht="14.45" customHeight="1">
      <c r="B47" s="22"/>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1"/>
    </row>
    <row r="48" spans="2:44" s="1" customFormat="1" ht="14.45" customHeight="1">
      <c r="B48" s="22"/>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1"/>
    </row>
    <row r="49" spans="2:44" s="2" customFormat="1" ht="14.45" customHeight="1">
      <c r="B49" s="49"/>
      <c r="C49" s="50"/>
      <c r="D49" s="51" t="s">
        <v>55</v>
      </c>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1" t="s">
        <v>56</v>
      </c>
      <c r="AI49" s="52"/>
      <c r="AJ49" s="52"/>
      <c r="AK49" s="52"/>
      <c r="AL49" s="52"/>
      <c r="AM49" s="52"/>
      <c r="AN49" s="52"/>
      <c r="AO49" s="52"/>
      <c r="AP49" s="50"/>
      <c r="AQ49" s="50"/>
      <c r="AR49" s="53"/>
    </row>
    <row r="50" spans="2:44" ht="12">
      <c r="B50" s="22"/>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1"/>
    </row>
    <row r="51" spans="2:44" ht="12">
      <c r="B51" s="22"/>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1"/>
    </row>
    <row r="52" spans="2:44" ht="12">
      <c r="B52" s="22"/>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1"/>
    </row>
    <row r="53" spans="2:44" ht="12">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1"/>
    </row>
    <row r="54" spans="2:44" ht="12">
      <c r="B54" s="22"/>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1"/>
    </row>
    <row r="55" spans="2:44" ht="12">
      <c r="B55" s="22"/>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1"/>
    </row>
    <row r="56" spans="2:44" ht="12">
      <c r="B56" s="22"/>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1"/>
    </row>
    <row r="57" spans="2:44" ht="12">
      <c r="B57" s="22"/>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1"/>
    </row>
    <row r="58" spans="2:44" ht="12">
      <c r="B58" s="22"/>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1"/>
    </row>
    <row r="59" spans="2:44" ht="1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1"/>
    </row>
    <row r="60" spans="1:57" s="2" customFormat="1" ht="12.75">
      <c r="A60" s="36"/>
      <c r="B60" s="37"/>
      <c r="C60" s="38"/>
      <c r="D60" s="54" t="s">
        <v>57</v>
      </c>
      <c r="E60" s="40"/>
      <c r="F60" s="40"/>
      <c r="G60" s="40"/>
      <c r="H60" s="40"/>
      <c r="I60" s="40"/>
      <c r="J60" s="40"/>
      <c r="K60" s="40"/>
      <c r="L60" s="40"/>
      <c r="M60" s="40"/>
      <c r="N60" s="40"/>
      <c r="O60" s="40"/>
      <c r="P60" s="40"/>
      <c r="Q60" s="40"/>
      <c r="R60" s="40"/>
      <c r="S60" s="40"/>
      <c r="T60" s="40"/>
      <c r="U60" s="40"/>
      <c r="V60" s="54" t="s">
        <v>58</v>
      </c>
      <c r="W60" s="40"/>
      <c r="X60" s="40"/>
      <c r="Y60" s="40"/>
      <c r="Z60" s="40"/>
      <c r="AA60" s="40"/>
      <c r="AB60" s="40"/>
      <c r="AC60" s="40"/>
      <c r="AD60" s="40"/>
      <c r="AE60" s="40"/>
      <c r="AF60" s="40"/>
      <c r="AG60" s="40"/>
      <c r="AH60" s="54" t="s">
        <v>57</v>
      </c>
      <c r="AI60" s="40"/>
      <c r="AJ60" s="40"/>
      <c r="AK60" s="40"/>
      <c r="AL60" s="40"/>
      <c r="AM60" s="54" t="s">
        <v>58</v>
      </c>
      <c r="AN60" s="40"/>
      <c r="AO60" s="40"/>
      <c r="AP60" s="38"/>
      <c r="AQ60" s="38"/>
      <c r="AR60" s="41"/>
      <c r="BE60" s="36"/>
    </row>
    <row r="61" spans="2:44" ht="1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1"/>
    </row>
    <row r="62" spans="2:44" ht="12">
      <c r="B62" s="22"/>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1"/>
    </row>
    <row r="63" spans="2:44" ht="12">
      <c r="B63" s="22"/>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1"/>
    </row>
    <row r="64" spans="1:57" s="2" customFormat="1" ht="12.75">
      <c r="A64" s="36"/>
      <c r="B64" s="37"/>
      <c r="C64" s="38"/>
      <c r="D64" s="51" t="s">
        <v>59</v>
      </c>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1" t="s">
        <v>60</v>
      </c>
      <c r="AI64" s="55"/>
      <c r="AJ64" s="55"/>
      <c r="AK64" s="55"/>
      <c r="AL64" s="55"/>
      <c r="AM64" s="55"/>
      <c r="AN64" s="55"/>
      <c r="AO64" s="55"/>
      <c r="AP64" s="38"/>
      <c r="AQ64" s="38"/>
      <c r="AR64" s="41"/>
      <c r="BE64" s="36"/>
    </row>
    <row r="65" spans="2:44" ht="12">
      <c r="B65" s="22"/>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1"/>
    </row>
    <row r="66" spans="2:44" ht="12">
      <c r="B66" s="22"/>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1"/>
    </row>
    <row r="67" spans="2:44" ht="12">
      <c r="B67" s="22"/>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1"/>
    </row>
    <row r="68" spans="2:44" ht="12">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1"/>
    </row>
    <row r="69" spans="2:44" ht="1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1"/>
    </row>
    <row r="70" spans="2:44" ht="1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1"/>
    </row>
    <row r="71" spans="2:44" ht="12">
      <c r="B71" s="22"/>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1"/>
    </row>
    <row r="72" spans="2:44" ht="12">
      <c r="B72" s="22"/>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1"/>
    </row>
    <row r="73" spans="2:44" ht="12">
      <c r="B73" s="22"/>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1"/>
    </row>
    <row r="74" spans="2:44" ht="12">
      <c r="B74" s="22"/>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1"/>
    </row>
    <row r="75" spans="1:57" s="2" customFormat="1" ht="12.75">
      <c r="A75" s="36"/>
      <c r="B75" s="37"/>
      <c r="C75" s="38"/>
      <c r="D75" s="54" t="s">
        <v>57</v>
      </c>
      <c r="E75" s="40"/>
      <c r="F75" s="40"/>
      <c r="G75" s="40"/>
      <c r="H75" s="40"/>
      <c r="I75" s="40"/>
      <c r="J75" s="40"/>
      <c r="K75" s="40"/>
      <c r="L75" s="40"/>
      <c r="M75" s="40"/>
      <c r="N75" s="40"/>
      <c r="O75" s="40"/>
      <c r="P75" s="40"/>
      <c r="Q75" s="40"/>
      <c r="R75" s="40"/>
      <c r="S75" s="40"/>
      <c r="T75" s="40"/>
      <c r="U75" s="40"/>
      <c r="V75" s="54" t="s">
        <v>58</v>
      </c>
      <c r="W75" s="40"/>
      <c r="X75" s="40"/>
      <c r="Y75" s="40"/>
      <c r="Z75" s="40"/>
      <c r="AA75" s="40"/>
      <c r="AB75" s="40"/>
      <c r="AC75" s="40"/>
      <c r="AD75" s="40"/>
      <c r="AE75" s="40"/>
      <c r="AF75" s="40"/>
      <c r="AG75" s="40"/>
      <c r="AH75" s="54" t="s">
        <v>57</v>
      </c>
      <c r="AI75" s="40"/>
      <c r="AJ75" s="40"/>
      <c r="AK75" s="40"/>
      <c r="AL75" s="40"/>
      <c r="AM75" s="54" t="s">
        <v>58</v>
      </c>
      <c r="AN75" s="40"/>
      <c r="AO75" s="40"/>
      <c r="AP75" s="38"/>
      <c r="AQ75" s="38"/>
      <c r="AR75" s="41"/>
      <c r="BE75" s="36"/>
    </row>
    <row r="76" spans="1:57" s="2" customFormat="1" ht="12">
      <c r="A76" s="36"/>
      <c r="B76" s="37"/>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41"/>
      <c r="BE76" s="36"/>
    </row>
    <row r="77" spans="1:57" s="2" customFormat="1" ht="6.95" customHeight="1">
      <c r="A77" s="36"/>
      <c r="B77" s="56"/>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41"/>
      <c r="BE77" s="36"/>
    </row>
    <row r="81" spans="1:57" s="2" customFormat="1" ht="6.95" customHeight="1">
      <c r="A81" s="36"/>
      <c r="B81" s="58"/>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41"/>
      <c r="BE81" s="36"/>
    </row>
    <row r="82" spans="1:57" s="2" customFormat="1" ht="24.95" customHeight="1">
      <c r="A82" s="36"/>
      <c r="B82" s="37"/>
      <c r="C82" s="24" t="s">
        <v>61</v>
      </c>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41"/>
      <c r="BE82" s="36"/>
    </row>
    <row r="83" spans="1:57" s="2" customFormat="1" ht="6.95" customHeight="1">
      <c r="A83" s="36"/>
      <c r="B83" s="37"/>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41"/>
      <c r="BE83" s="36"/>
    </row>
    <row r="84" spans="2:44" s="4" customFormat="1" ht="12" customHeight="1">
      <c r="B84" s="60"/>
      <c r="C84" s="30" t="s">
        <v>13</v>
      </c>
      <c r="D84" s="61"/>
      <c r="E84" s="61"/>
      <c r="F84" s="61"/>
      <c r="G84" s="61"/>
      <c r="H84" s="61"/>
      <c r="I84" s="61"/>
      <c r="J84" s="61"/>
      <c r="K84" s="61"/>
      <c r="L84" s="61" t="str">
        <f>K5</f>
        <v>N21-072_exp4</v>
      </c>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2"/>
    </row>
    <row r="85" spans="2:44" s="5" customFormat="1" ht="36.95" customHeight="1">
      <c r="B85" s="63"/>
      <c r="C85" s="64" t="s">
        <v>16</v>
      </c>
      <c r="D85" s="65"/>
      <c r="E85" s="65"/>
      <c r="F85" s="65"/>
      <c r="G85" s="65"/>
      <c r="H85" s="65"/>
      <c r="I85" s="65"/>
      <c r="J85" s="65"/>
      <c r="K85" s="65"/>
      <c r="L85" s="310" t="str">
        <f>K6</f>
        <v>LF objekt ZZ – rekonstrukce krovu, střechy, zateplení a výměna oken</v>
      </c>
      <c r="M85" s="311"/>
      <c r="N85" s="311"/>
      <c r="O85" s="311"/>
      <c r="P85" s="311"/>
      <c r="Q85" s="311"/>
      <c r="R85" s="311"/>
      <c r="S85" s="311"/>
      <c r="T85" s="311"/>
      <c r="U85" s="311"/>
      <c r="V85" s="311"/>
      <c r="W85" s="311"/>
      <c r="X85" s="311"/>
      <c r="Y85" s="311"/>
      <c r="Z85" s="311"/>
      <c r="AA85" s="311"/>
      <c r="AB85" s="311"/>
      <c r="AC85" s="311"/>
      <c r="AD85" s="311"/>
      <c r="AE85" s="311"/>
      <c r="AF85" s="311"/>
      <c r="AG85" s="311"/>
      <c r="AH85" s="311"/>
      <c r="AI85" s="311"/>
      <c r="AJ85" s="311"/>
      <c r="AK85" s="311"/>
      <c r="AL85" s="311"/>
      <c r="AM85" s="311"/>
      <c r="AN85" s="311"/>
      <c r="AO85" s="311"/>
      <c r="AP85" s="65"/>
      <c r="AQ85" s="65"/>
      <c r="AR85" s="66"/>
    </row>
    <row r="86" spans="1:57" s="2" customFormat="1" ht="6.95" customHeight="1">
      <c r="A86" s="36"/>
      <c r="B86" s="37"/>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41"/>
      <c r="BE86" s="36"/>
    </row>
    <row r="87" spans="1:57" s="2" customFormat="1" ht="12" customHeight="1">
      <c r="A87" s="36"/>
      <c r="B87" s="37"/>
      <c r="C87" s="30" t="s">
        <v>22</v>
      </c>
      <c r="D87" s="38"/>
      <c r="E87" s="38"/>
      <c r="F87" s="38"/>
      <c r="G87" s="38"/>
      <c r="H87" s="38"/>
      <c r="I87" s="38"/>
      <c r="J87" s="38"/>
      <c r="K87" s="38"/>
      <c r="L87" s="67" t="str">
        <f>IF(K8="","",K8)</f>
        <v xml:space="preserve"> </v>
      </c>
      <c r="M87" s="38"/>
      <c r="N87" s="38"/>
      <c r="O87" s="38"/>
      <c r="P87" s="38"/>
      <c r="Q87" s="38"/>
      <c r="R87" s="38"/>
      <c r="S87" s="38"/>
      <c r="T87" s="38"/>
      <c r="U87" s="38"/>
      <c r="V87" s="38"/>
      <c r="W87" s="38"/>
      <c r="X87" s="38"/>
      <c r="Y87" s="38"/>
      <c r="Z87" s="38"/>
      <c r="AA87" s="38"/>
      <c r="AB87" s="38"/>
      <c r="AC87" s="38"/>
      <c r="AD87" s="38"/>
      <c r="AE87" s="38"/>
      <c r="AF87" s="38"/>
      <c r="AG87" s="38"/>
      <c r="AH87" s="38"/>
      <c r="AI87" s="30" t="s">
        <v>24</v>
      </c>
      <c r="AJ87" s="38"/>
      <c r="AK87" s="38"/>
      <c r="AL87" s="38"/>
      <c r="AM87" s="312" t="str">
        <f>IF(AN8="","",AN8)</f>
        <v>11. 9. 2021</v>
      </c>
      <c r="AN87" s="312"/>
      <c r="AO87" s="38"/>
      <c r="AP87" s="38"/>
      <c r="AQ87" s="38"/>
      <c r="AR87" s="41"/>
      <c r="BE87" s="36"/>
    </row>
    <row r="88" spans="1:57" s="2" customFormat="1" ht="6.95" customHeight="1">
      <c r="A88" s="36"/>
      <c r="B88" s="37"/>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41"/>
      <c r="BE88" s="36"/>
    </row>
    <row r="89" spans="1:57" s="2" customFormat="1" ht="25.7" customHeight="1">
      <c r="A89" s="36"/>
      <c r="B89" s="37"/>
      <c r="C89" s="30" t="s">
        <v>30</v>
      </c>
      <c r="D89" s="38"/>
      <c r="E89" s="38"/>
      <c r="F89" s="38"/>
      <c r="G89" s="38"/>
      <c r="H89" s="38"/>
      <c r="I89" s="38"/>
      <c r="J89" s="38"/>
      <c r="K89" s="38"/>
      <c r="L89" s="61" t="str">
        <f>IF(E11="","",E11)</f>
        <v xml:space="preserve">Ostravská univerzita </v>
      </c>
      <c r="M89" s="38"/>
      <c r="N89" s="38"/>
      <c r="O89" s="38"/>
      <c r="P89" s="38"/>
      <c r="Q89" s="38"/>
      <c r="R89" s="38"/>
      <c r="S89" s="38"/>
      <c r="T89" s="38"/>
      <c r="U89" s="38"/>
      <c r="V89" s="38"/>
      <c r="W89" s="38"/>
      <c r="X89" s="38"/>
      <c r="Y89" s="38"/>
      <c r="Z89" s="38"/>
      <c r="AA89" s="38"/>
      <c r="AB89" s="38"/>
      <c r="AC89" s="38"/>
      <c r="AD89" s="38"/>
      <c r="AE89" s="38"/>
      <c r="AF89" s="38"/>
      <c r="AG89" s="38"/>
      <c r="AH89" s="38"/>
      <c r="AI89" s="30" t="s">
        <v>36</v>
      </c>
      <c r="AJ89" s="38"/>
      <c r="AK89" s="38"/>
      <c r="AL89" s="38"/>
      <c r="AM89" s="319" t="str">
        <f>IF(E17="","",E17)</f>
        <v>MARPO s.r.o., 28. října 66/201, Ostrava</v>
      </c>
      <c r="AN89" s="320"/>
      <c r="AO89" s="320"/>
      <c r="AP89" s="320"/>
      <c r="AQ89" s="38"/>
      <c r="AR89" s="41"/>
      <c r="AS89" s="313" t="s">
        <v>62</v>
      </c>
      <c r="AT89" s="314"/>
      <c r="AU89" s="69"/>
      <c r="AV89" s="69"/>
      <c r="AW89" s="69"/>
      <c r="AX89" s="69"/>
      <c r="AY89" s="69"/>
      <c r="AZ89" s="69"/>
      <c r="BA89" s="69"/>
      <c r="BB89" s="69"/>
      <c r="BC89" s="69"/>
      <c r="BD89" s="70"/>
      <c r="BE89" s="36"/>
    </row>
    <row r="90" spans="1:57" s="2" customFormat="1" ht="15.2" customHeight="1">
      <c r="A90" s="36"/>
      <c r="B90" s="37"/>
      <c r="C90" s="30" t="s">
        <v>34</v>
      </c>
      <c r="D90" s="38"/>
      <c r="E90" s="38"/>
      <c r="F90" s="38"/>
      <c r="G90" s="38"/>
      <c r="H90" s="38"/>
      <c r="I90" s="38"/>
      <c r="J90" s="38"/>
      <c r="K90" s="38"/>
      <c r="L90" s="61" t="str">
        <f>IF(E14="Vyplň údaj","",E14)</f>
        <v/>
      </c>
      <c r="M90" s="38"/>
      <c r="N90" s="38"/>
      <c r="O90" s="38"/>
      <c r="P90" s="38"/>
      <c r="Q90" s="38"/>
      <c r="R90" s="38"/>
      <c r="S90" s="38"/>
      <c r="T90" s="38"/>
      <c r="U90" s="38"/>
      <c r="V90" s="38"/>
      <c r="W90" s="38"/>
      <c r="X90" s="38"/>
      <c r="Y90" s="38"/>
      <c r="Z90" s="38"/>
      <c r="AA90" s="38"/>
      <c r="AB90" s="38"/>
      <c r="AC90" s="38"/>
      <c r="AD90" s="38"/>
      <c r="AE90" s="38"/>
      <c r="AF90" s="38"/>
      <c r="AG90" s="38"/>
      <c r="AH90" s="38"/>
      <c r="AI90" s="30" t="s">
        <v>39</v>
      </c>
      <c r="AJ90" s="38"/>
      <c r="AK90" s="38"/>
      <c r="AL90" s="38"/>
      <c r="AM90" s="319" t="str">
        <f>IF(E20="","",E20)</f>
        <v xml:space="preserve"> </v>
      </c>
      <c r="AN90" s="320"/>
      <c r="AO90" s="320"/>
      <c r="AP90" s="320"/>
      <c r="AQ90" s="38"/>
      <c r="AR90" s="41"/>
      <c r="AS90" s="315"/>
      <c r="AT90" s="316"/>
      <c r="AU90" s="71"/>
      <c r="AV90" s="71"/>
      <c r="AW90" s="71"/>
      <c r="AX90" s="71"/>
      <c r="AY90" s="71"/>
      <c r="AZ90" s="71"/>
      <c r="BA90" s="71"/>
      <c r="BB90" s="71"/>
      <c r="BC90" s="71"/>
      <c r="BD90" s="72"/>
      <c r="BE90" s="36"/>
    </row>
    <row r="91" spans="1:57" s="2" customFormat="1" ht="10.9" customHeight="1">
      <c r="A91" s="36"/>
      <c r="B91" s="37"/>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41"/>
      <c r="AS91" s="317"/>
      <c r="AT91" s="318"/>
      <c r="AU91" s="73"/>
      <c r="AV91" s="73"/>
      <c r="AW91" s="73"/>
      <c r="AX91" s="73"/>
      <c r="AY91" s="73"/>
      <c r="AZ91" s="73"/>
      <c r="BA91" s="73"/>
      <c r="BB91" s="73"/>
      <c r="BC91" s="73"/>
      <c r="BD91" s="74"/>
      <c r="BE91" s="36"/>
    </row>
    <row r="92" spans="1:57" s="2" customFormat="1" ht="29.25" customHeight="1">
      <c r="A92" s="36"/>
      <c r="B92" s="37"/>
      <c r="C92" s="303" t="s">
        <v>63</v>
      </c>
      <c r="D92" s="304"/>
      <c r="E92" s="304"/>
      <c r="F92" s="304"/>
      <c r="G92" s="304"/>
      <c r="H92" s="75"/>
      <c r="I92" s="306" t="s">
        <v>64</v>
      </c>
      <c r="J92" s="304"/>
      <c r="K92" s="304"/>
      <c r="L92" s="304"/>
      <c r="M92" s="304"/>
      <c r="N92" s="304"/>
      <c r="O92" s="304"/>
      <c r="P92" s="304"/>
      <c r="Q92" s="304"/>
      <c r="R92" s="304"/>
      <c r="S92" s="304"/>
      <c r="T92" s="304"/>
      <c r="U92" s="304"/>
      <c r="V92" s="304"/>
      <c r="W92" s="304"/>
      <c r="X92" s="304"/>
      <c r="Y92" s="304"/>
      <c r="Z92" s="304"/>
      <c r="AA92" s="304"/>
      <c r="AB92" s="304"/>
      <c r="AC92" s="304"/>
      <c r="AD92" s="304"/>
      <c r="AE92" s="304"/>
      <c r="AF92" s="304"/>
      <c r="AG92" s="305" t="s">
        <v>65</v>
      </c>
      <c r="AH92" s="304"/>
      <c r="AI92" s="304"/>
      <c r="AJ92" s="304"/>
      <c r="AK92" s="304"/>
      <c r="AL92" s="304"/>
      <c r="AM92" s="304"/>
      <c r="AN92" s="306" t="s">
        <v>66</v>
      </c>
      <c r="AO92" s="304"/>
      <c r="AP92" s="307"/>
      <c r="AQ92" s="76" t="s">
        <v>67</v>
      </c>
      <c r="AR92" s="41"/>
      <c r="AS92" s="77" t="s">
        <v>68</v>
      </c>
      <c r="AT92" s="78" t="s">
        <v>69</v>
      </c>
      <c r="AU92" s="78" t="s">
        <v>70</v>
      </c>
      <c r="AV92" s="78" t="s">
        <v>71</v>
      </c>
      <c r="AW92" s="78" t="s">
        <v>72</v>
      </c>
      <c r="AX92" s="78" t="s">
        <v>73</v>
      </c>
      <c r="AY92" s="78" t="s">
        <v>74</v>
      </c>
      <c r="AZ92" s="78" t="s">
        <v>75</v>
      </c>
      <c r="BA92" s="78" t="s">
        <v>76</v>
      </c>
      <c r="BB92" s="78" t="s">
        <v>77</v>
      </c>
      <c r="BC92" s="78" t="s">
        <v>78</v>
      </c>
      <c r="BD92" s="79" t="s">
        <v>79</v>
      </c>
      <c r="BE92" s="36"/>
    </row>
    <row r="93" spans="1:57" s="2" customFormat="1" ht="10.9" customHeight="1">
      <c r="A93" s="36"/>
      <c r="B93" s="37"/>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41"/>
      <c r="AS93" s="80"/>
      <c r="AT93" s="81"/>
      <c r="AU93" s="81"/>
      <c r="AV93" s="81"/>
      <c r="AW93" s="81"/>
      <c r="AX93" s="81"/>
      <c r="AY93" s="81"/>
      <c r="AZ93" s="81"/>
      <c r="BA93" s="81"/>
      <c r="BB93" s="81"/>
      <c r="BC93" s="81"/>
      <c r="BD93" s="82"/>
      <c r="BE93" s="36"/>
    </row>
    <row r="94" spans="2:90" s="6" customFormat="1" ht="32.45" customHeight="1">
      <c r="B94" s="83"/>
      <c r="C94" s="84" t="s">
        <v>80</v>
      </c>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308">
        <f>ROUND(AG95+AG99+AG100+AG103,2)</f>
        <v>0</v>
      </c>
      <c r="AH94" s="308"/>
      <c r="AI94" s="308"/>
      <c r="AJ94" s="308"/>
      <c r="AK94" s="308"/>
      <c r="AL94" s="308"/>
      <c r="AM94" s="308"/>
      <c r="AN94" s="309">
        <f aca="true" t="shared" si="0" ref="AN94:AN103">SUM(AG94,AT94)</f>
        <v>0</v>
      </c>
      <c r="AO94" s="309"/>
      <c r="AP94" s="309"/>
      <c r="AQ94" s="87" t="s">
        <v>1</v>
      </c>
      <c r="AR94" s="88"/>
      <c r="AS94" s="89">
        <f>ROUND(AS95+AS99+AS100+AS103,2)</f>
        <v>0</v>
      </c>
      <c r="AT94" s="90">
        <f aca="true" t="shared" si="1" ref="AT94:AT103">ROUND(SUM(AV94:AW94),2)</f>
        <v>0</v>
      </c>
      <c r="AU94" s="91">
        <f>ROUND(AU95+AU99+AU100+AU103,5)</f>
        <v>0</v>
      </c>
      <c r="AV94" s="90">
        <f>ROUND(AZ94*L29,2)</f>
        <v>0</v>
      </c>
      <c r="AW94" s="90">
        <f>ROUND(BA94*L30,2)</f>
        <v>0</v>
      </c>
      <c r="AX94" s="90">
        <f>ROUND(BB94*L29,2)</f>
        <v>0</v>
      </c>
      <c r="AY94" s="90">
        <f>ROUND(BC94*L30,2)</f>
        <v>0</v>
      </c>
      <c r="AZ94" s="90">
        <f>ROUND(AZ95+AZ99+AZ100+AZ103,2)</f>
        <v>0</v>
      </c>
      <c r="BA94" s="90">
        <f>ROUND(BA95+BA99+BA100+BA103,2)</f>
        <v>0</v>
      </c>
      <c r="BB94" s="90">
        <f>ROUND(BB95+BB99+BB100+BB103,2)</f>
        <v>0</v>
      </c>
      <c r="BC94" s="90">
        <f>ROUND(BC95+BC99+BC100+BC103,2)</f>
        <v>0</v>
      </c>
      <c r="BD94" s="92">
        <f>ROUND(BD95+BD99+BD100+BD103,2)</f>
        <v>0</v>
      </c>
      <c r="BS94" s="93" t="s">
        <v>81</v>
      </c>
      <c r="BT94" s="93" t="s">
        <v>82</v>
      </c>
      <c r="BU94" s="94" t="s">
        <v>83</v>
      </c>
      <c r="BV94" s="93" t="s">
        <v>84</v>
      </c>
      <c r="BW94" s="93" t="s">
        <v>5</v>
      </c>
      <c r="BX94" s="93" t="s">
        <v>85</v>
      </c>
      <c r="CL94" s="93" t="s">
        <v>19</v>
      </c>
    </row>
    <row r="95" spans="2:91" s="7" customFormat="1" ht="16.5" customHeight="1">
      <c r="B95" s="95"/>
      <c r="C95" s="96"/>
      <c r="D95" s="301" t="s">
        <v>86</v>
      </c>
      <c r="E95" s="301"/>
      <c r="F95" s="301"/>
      <c r="G95" s="301"/>
      <c r="H95" s="301"/>
      <c r="I95" s="97"/>
      <c r="J95" s="301" t="s">
        <v>87</v>
      </c>
      <c r="K95" s="301"/>
      <c r="L95" s="301"/>
      <c r="M95" s="301"/>
      <c r="N95" s="301"/>
      <c r="O95" s="301"/>
      <c r="P95" s="301"/>
      <c r="Q95" s="301"/>
      <c r="R95" s="301"/>
      <c r="S95" s="301"/>
      <c r="T95" s="301"/>
      <c r="U95" s="301"/>
      <c r="V95" s="301"/>
      <c r="W95" s="301"/>
      <c r="X95" s="301"/>
      <c r="Y95" s="301"/>
      <c r="Z95" s="301"/>
      <c r="AA95" s="301"/>
      <c r="AB95" s="301"/>
      <c r="AC95" s="301"/>
      <c r="AD95" s="301"/>
      <c r="AE95" s="301"/>
      <c r="AF95" s="301"/>
      <c r="AG95" s="302">
        <f>ROUND(SUM(AG96:AG98),2)</f>
        <v>0</v>
      </c>
      <c r="AH95" s="300"/>
      <c r="AI95" s="300"/>
      <c r="AJ95" s="300"/>
      <c r="AK95" s="300"/>
      <c r="AL95" s="300"/>
      <c r="AM95" s="300"/>
      <c r="AN95" s="299">
        <f t="shared" si="0"/>
        <v>0</v>
      </c>
      <c r="AO95" s="300"/>
      <c r="AP95" s="300"/>
      <c r="AQ95" s="98" t="s">
        <v>88</v>
      </c>
      <c r="AR95" s="99"/>
      <c r="AS95" s="100">
        <f>ROUND(SUM(AS96:AS98),2)</f>
        <v>0</v>
      </c>
      <c r="AT95" s="101">
        <f t="shared" si="1"/>
        <v>0</v>
      </c>
      <c r="AU95" s="102">
        <f>ROUND(SUM(AU96:AU98),5)</f>
        <v>0</v>
      </c>
      <c r="AV95" s="101">
        <f>ROUND(AZ95*L29,2)</f>
        <v>0</v>
      </c>
      <c r="AW95" s="101">
        <f>ROUND(BA95*L30,2)</f>
        <v>0</v>
      </c>
      <c r="AX95" s="101">
        <f>ROUND(BB95*L29,2)</f>
        <v>0</v>
      </c>
      <c r="AY95" s="101">
        <f>ROUND(BC95*L30,2)</f>
        <v>0</v>
      </c>
      <c r="AZ95" s="101">
        <f>ROUND(SUM(AZ96:AZ98),2)</f>
        <v>0</v>
      </c>
      <c r="BA95" s="101">
        <f>ROUND(SUM(BA96:BA98),2)</f>
        <v>0</v>
      </c>
      <c r="BB95" s="101">
        <f>ROUND(SUM(BB96:BB98),2)</f>
        <v>0</v>
      </c>
      <c r="BC95" s="101">
        <f>ROUND(SUM(BC96:BC98),2)</f>
        <v>0</v>
      </c>
      <c r="BD95" s="103">
        <f>ROUND(SUM(BD96:BD98),2)</f>
        <v>0</v>
      </c>
      <c r="BS95" s="104" t="s">
        <v>81</v>
      </c>
      <c r="BT95" s="104" t="s">
        <v>89</v>
      </c>
      <c r="BU95" s="104" t="s">
        <v>83</v>
      </c>
      <c r="BV95" s="104" t="s">
        <v>84</v>
      </c>
      <c r="BW95" s="104" t="s">
        <v>90</v>
      </c>
      <c r="BX95" s="104" t="s">
        <v>5</v>
      </c>
      <c r="CL95" s="104" t="s">
        <v>19</v>
      </c>
      <c r="CM95" s="104" t="s">
        <v>91</v>
      </c>
    </row>
    <row r="96" spans="1:90" s="4" customFormat="1" ht="16.5" customHeight="1">
      <c r="A96" s="105" t="s">
        <v>92</v>
      </c>
      <c r="B96" s="60"/>
      <c r="C96" s="106"/>
      <c r="D96" s="106"/>
      <c r="E96" s="298" t="s">
        <v>89</v>
      </c>
      <c r="F96" s="298"/>
      <c r="G96" s="298"/>
      <c r="H96" s="298"/>
      <c r="I96" s="298"/>
      <c r="J96" s="106"/>
      <c r="K96" s="298" t="s">
        <v>93</v>
      </c>
      <c r="L96" s="298"/>
      <c r="M96" s="298"/>
      <c r="N96" s="298"/>
      <c r="O96" s="298"/>
      <c r="P96" s="298"/>
      <c r="Q96" s="298"/>
      <c r="R96" s="298"/>
      <c r="S96" s="298"/>
      <c r="T96" s="298"/>
      <c r="U96" s="298"/>
      <c r="V96" s="298"/>
      <c r="W96" s="298"/>
      <c r="X96" s="298"/>
      <c r="Y96" s="298"/>
      <c r="Z96" s="298"/>
      <c r="AA96" s="298"/>
      <c r="AB96" s="298"/>
      <c r="AC96" s="298"/>
      <c r="AD96" s="298"/>
      <c r="AE96" s="298"/>
      <c r="AF96" s="298"/>
      <c r="AG96" s="296">
        <f>'1 - REKONSTRUKCE KROVU A ...'!J32</f>
        <v>0</v>
      </c>
      <c r="AH96" s="297"/>
      <c r="AI96" s="297"/>
      <c r="AJ96" s="297"/>
      <c r="AK96" s="297"/>
      <c r="AL96" s="297"/>
      <c r="AM96" s="297"/>
      <c r="AN96" s="296">
        <f t="shared" si="0"/>
        <v>0</v>
      </c>
      <c r="AO96" s="297"/>
      <c r="AP96" s="297"/>
      <c r="AQ96" s="107" t="s">
        <v>94</v>
      </c>
      <c r="AR96" s="62"/>
      <c r="AS96" s="108">
        <v>0</v>
      </c>
      <c r="AT96" s="109">
        <f t="shared" si="1"/>
        <v>0</v>
      </c>
      <c r="AU96" s="110">
        <f>'1 - REKONSTRUKCE KROVU A ...'!P141</f>
        <v>0</v>
      </c>
      <c r="AV96" s="109">
        <f>'1 - REKONSTRUKCE KROVU A ...'!J35</f>
        <v>0</v>
      </c>
      <c r="AW96" s="109">
        <f>'1 - REKONSTRUKCE KROVU A ...'!J36</f>
        <v>0</v>
      </c>
      <c r="AX96" s="109">
        <f>'1 - REKONSTRUKCE KROVU A ...'!J37</f>
        <v>0</v>
      </c>
      <c r="AY96" s="109">
        <f>'1 - REKONSTRUKCE KROVU A ...'!J38</f>
        <v>0</v>
      </c>
      <c r="AZ96" s="109">
        <f>'1 - REKONSTRUKCE KROVU A ...'!F35</f>
        <v>0</v>
      </c>
      <c r="BA96" s="109">
        <f>'1 - REKONSTRUKCE KROVU A ...'!F36</f>
        <v>0</v>
      </c>
      <c r="BB96" s="109">
        <f>'1 - REKONSTRUKCE KROVU A ...'!F37</f>
        <v>0</v>
      </c>
      <c r="BC96" s="109">
        <f>'1 - REKONSTRUKCE KROVU A ...'!F38</f>
        <v>0</v>
      </c>
      <c r="BD96" s="111">
        <f>'1 - REKONSTRUKCE KROVU A ...'!F39</f>
        <v>0</v>
      </c>
      <c r="BT96" s="112" t="s">
        <v>91</v>
      </c>
      <c r="BV96" s="112" t="s">
        <v>84</v>
      </c>
      <c r="BW96" s="112" t="s">
        <v>95</v>
      </c>
      <c r="BX96" s="112" t="s">
        <v>90</v>
      </c>
      <c r="CL96" s="112" t="s">
        <v>19</v>
      </c>
    </row>
    <row r="97" spans="1:90" s="4" customFormat="1" ht="16.5" customHeight="1">
      <c r="A97" s="105" t="s">
        <v>92</v>
      </c>
      <c r="B97" s="60"/>
      <c r="C97" s="106"/>
      <c r="D97" s="106"/>
      <c r="E97" s="298" t="s">
        <v>91</v>
      </c>
      <c r="F97" s="298"/>
      <c r="G97" s="298"/>
      <c r="H97" s="298"/>
      <c r="I97" s="298"/>
      <c r="J97" s="106"/>
      <c r="K97" s="298" t="s">
        <v>96</v>
      </c>
      <c r="L97" s="298"/>
      <c r="M97" s="298"/>
      <c r="N97" s="298"/>
      <c r="O97" s="298"/>
      <c r="P97" s="298"/>
      <c r="Q97" s="298"/>
      <c r="R97" s="298"/>
      <c r="S97" s="298"/>
      <c r="T97" s="298"/>
      <c r="U97" s="298"/>
      <c r="V97" s="298"/>
      <c r="W97" s="298"/>
      <c r="X97" s="298"/>
      <c r="Y97" s="298"/>
      <c r="Z97" s="298"/>
      <c r="AA97" s="298"/>
      <c r="AB97" s="298"/>
      <c r="AC97" s="298"/>
      <c r="AD97" s="298"/>
      <c r="AE97" s="298"/>
      <c r="AF97" s="298"/>
      <c r="AG97" s="296">
        <f>'2 - ZATEPLENÍ OBJEKTU A V...'!J32</f>
        <v>0</v>
      </c>
      <c r="AH97" s="297"/>
      <c r="AI97" s="297"/>
      <c r="AJ97" s="297"/>
      <c r="AK97" s="297"/>
      <c r="AL97" s="297"/>
      <c r="AM97" s="297"/>
      <c r="AN97" s="296">
        <f t="shared" si="0"/>
        <v>0</v>
      </c>
      <c r="AO97" s="297"/>
      <c r="AP97" s="297"/>
      <c r="AQ97" s="107" t="s">
        <v>94</v>
      </c>
      <c r="AR97" s="62"/>
      <c r="AS97" s="108">
        <v>0</v>
      </c>
      <c r="AT97" s="109">
        <f t="shared" si="1"/>
        <v>0</v>
      </c>
      <c r="AU97" s="110">
        <f>'2 - ZATEPLENÍ OBJEKTU A V...'!P138</f>
        <v>0</v>
      </c>
      <c r="AV97" s="109">
        <f>'2 - ZATEPLENÍ OBJEKTU A V...'!J35</f>
        <v>0</v>
      </c>
      <c r="AW97" s="109">
        <f>'2 - ZATEPLENÍ OBJEKTU A V...'!J36</f>
        <v>0</v>
      </c>
      <c r="AX97" s="109">
        <f>'2 - ZATEPLENÍ OBJEKTU A V...'!J37</f>
        <v>0</v>
      </c>
      <c r="AY97" s="109">
        <f>'2 - ZATEPLENÍ OBJEKTU A V...'!J38</f>
        <v>0</v>
      </c>
      <c r="AZ97" s="109">
        <f>'2 - ZATEPLENÍ OBJEKTU A V...'!F35</f>
        <v>0</v>
      </c>
      <c r="BA97" s="109">
        <f>'2 - ZATEPLENÍ OBJEKTU A V...'!F36</f>
        <v>0</v>
      </c>
      <c r="BB97" s="109">
        <f>'2 - ZATEPLENÍ OBJEKTU A V...'!F37</f>
        <v>0</v>
      </c>
      <c r="BC97" s="109">
        <f>'2 - ZATEPLENÍ OBJEKTU A V...'!F38</f>
        <v>0</v>
      </c>
      <c r="BD97" s="111">
        <f>'2 - ZATEPLENÍ OBJEKTU A V...'!F39</f>
        <v>0</v>
      </c>
      <c r="BT97" s="112" t="s">
        <v>91</v>
      </c>
      <c r="BV97" s="112" t="s">
        <v>84</v>
      </c>
      <c r="BW97" s="112" t="s">
        <v>97</v>
      </c>
      <c r="BX97" s="112" t="s">
        <v>90</v>
      </c>
      <c r="CL97" s="112" t="s">
        <v>19</v>
      </c>
    </row>
    <row r="98" spans="1:90" s="4" customFormat="1" ht="23.25" customHeight="1">
      <c r="A98" s="105" t="s">
        <v>92</v>
      </c>
      <c r="B98" s="60"/>
      <c r="C98" s="106"/>
      <c r="D98" s="106"/>
      <c r="E98" s="298" t="s">
        <v>98</v>
      </c>
      <c r="F98" s="298"/>
      <c r="G98" s="298"/>
      <c r="H98" s="298"/>
      <c r="I98" s="298"/>
      <c r="J98" s="106"/>
      <c r="K98" s="298" t="s">
        <v>99</v>
      </c>
      <c r="L98" s="298"/>
      <c r="M98" s="298"/>
      <c r="N98" s="298"/>
      <c r="O98" s="298"/>
      <c r="P98" s="298"/>
      <c r="Q98" s="298"/>
      <c r="R98" s="298"/>
      <c r="S98" s="298"/>
      <c r="T98" s="298"/>
      <c r="U98" s="298"/>
      <c r="V98" s="298"/>
      <c r="W98" s="298"/>
      <c r="X98" s="298"/>
      <c r="Y98" s="298"/>
      <c r="Z98" s="298"/>
      <c r="AA98" s="298"/>
      <c r="AB98" s="298"/>
      <c r="AC98" s="298"/>
      <c r="AD98" s="298"/>
      <c r="AE98" s="298"/>
      <c r="AF98" s="298"/>
      <c r="AG98" s="296">
        <f>'3 - ZPEVNĚNÉ A NEZPEVNĚNÉ...'!J32</f>
        <v>0</v>
      </c>
      <c r="AH98" s="297"/>
      <c r="AI98" s="297"/>
      <c r="AJ98" s="297"/>
      <c r="AK98" s="297"/>
      <c r="AL98" s="297"/>
      <c r="AM98" s="297"/>
      <c r="AN98" s="296">
        <f t="shared" si="0"/>
        <v>0</v>
      </c>
      <c r="AO98" s="297"/>
      <c r="AP98" s="297"/>
      <c r="AQ98" s="107" t="s">
        <v>94</v>
      </c>
      <c r="AR98" s="62"/>
      <c r="AS98" s="108">
        <v>0</v>
      </c>
      <c r="AT98" s="109">
        <f t="shared" si="1"/>
        <v>0</v>
      </c>
      <c r="AU98" s="110">
        <f>'3 - ZPEVNĚNÉ A NEZPEVNĚNÉ...'!P127</f>
        <v>0</v>
      </c>
      <c r="AV98" s="109">
        <f>'3 - ZPEVNĚNÉ A NEZPEVNĚNÉ...'!J35</f>
        <v>0</v>
      </c>
      <c r="AW98" s="109">
        <f>'3 - ZPEVNĚNÉ A NEZPEVNĚNÉ...'!J36</f>
        <v>0</v>
      </c>
      <c r="AX98" s="109">
        <f>'3 - ZPEVNĚNÉ A NEZPEVNĚNÉ...'!J37</f>
        <v>0</v>
      </c>
      <c r="AY98" s="109">
        <f>'3 - ZPEVNĚNÉ A NEZPEVNĚNÉ...'!J38</f>
        <v>0</v>
      </c>
      <c r="AZ98" s="109">
        <f>'3 - ZPEVNĚNÉ A NEZPEVNĚNÉ...'!F35</f>
        <v>0</v>
      </c>
      <c r="BA98" s="109">
        <f>'3 - ZPEVNĚNÉ A NEZPEVNĚNÉ...'!F36</f>
        <v>0</v>
      </c>
      <c r="BB98" s="109">
        <f>'3 - ZPEVNĚNÉ A NEZPEVNĚNÉ...'!F37</f>
        <v>0</v>
      </c>
      <c r="BC98" s="109">
        <f>'3 - ZPEVNĚNÉ A NEZPEVNĚNÉ...'!F38</f>
        <v>0</v>
      </c>
      <c r="BD98" s="111">
        <f>'3 - ZPEVNĚNÉ A NEZPEVNĚNÉ...'!F39</f>
        <v>0</v>
      </c>
      <c r="BT98" s="112" t="s">
        <v>91</v>
      </c>
      <c r="BV98" s="112" t="s">
        <v>84</v>
      </c>
      <c r="BW98" s="112" t="s">
        <v>100</v>
      </c>
      <c r="BX98" s="112" t="s">
        <v>90</v>
      </c>
      <c r="CL98" s="112" t="s">
        <v>19</v>
      </c>
    </row>
    <row r="99" spans="1:91" s="7" customFormat="1" ht="24.75" customHeight="1">
      <c r="A99" s="105" t="s">
        <v>92</v>
      </c>
      <c r="B99" s="95"/>
      <c r="C99" s="96"/>
      <c r="D99" s="301" t="s">
        <v>101</v>
      </c>
      <c r="E99" s="301"/>
      <c r="F99" s="301"/>
      <c r="G99" s="301"/>
      <c r="H99" s="301"/>
      <c r="I99" s="97"/>
      <c r="J99" s="301" t="s">
        <v>102</v>
      </c>
      <c r="K99" s="301"/>
      <c r="L99" s="301"/>
      <c r="M99" s="301"/>
      <c r="N99" s="301"/>
      <c r="O99" s="301"/>
      <c r="P99" s="301"/>
      <c r="Q99" s="301"/>
      <c r="R99" s="301"/>
      <c r="S99" s="301"/>
      <c r="T99" s="301"/>
      <c r="U99" s="301"/>
      <c r="V99" s="301"/>
      <c r="W99" s="301"/>
      <c r="X99" s="301"/>
      <c r="Y99" s="301"/>
      <c r="Z99" s="301"/>
      <c r="AA99" s="301"/>
      <c r="AB99" s="301"/>
      <c r="AC99" s="301"/>
      <c r="AD99" s="301"/>
      <c r="AE99" s="301"/>
      <c r="AF99" s="301"/>
      <c r="AG99" s="299">
        <f>'D.1.2 - STAVEBNĚ KONSTRUK...'!J30</f>
        <v>0</v>
      </c>
      <c r="AH99" s="300"/>
      <c r="AI99" s="300"/>
      <c r="AJ99" s="300"/>
      <c r="AK99" s="300"/>
      <c r="AL99" s="300"/>
      <c r="AM99" s="300"/>
      <c r="AN99" s="299">
        <f t="shared" si="0"/>
        <v>0</v>
      </c>
      <c r="AO99" s="300"/>
      <c r="AP99" s="300"/>
      <c r="AQ99" s="98" t="s">
        <v>88</v>
      </c>
      <c r="AR99" s="99"/>
      <c r="AS99" s="100">
        <v>0</v>
      </c>
      <c r="AT99" s="101">
        <f t="shared" si="1"/>
        <v>0</v>
      </c>
      <c r="AU99" s="102">
        <f>'D.1.2 - STAVEBNĚ KONSTRUK...'!P118</f>
        <v>0</v>
      </c>
      <c r="AV99" s="101">
        <f>'D.1.2 - STAVEBNĚ KONSTRUK...'!J33</f>
        <v>0</v>
      </c>
      <c r="AW99" s="101">
        <f>'D.1.2 - STAVEBNĚ KONSTRUK...'!J34</f>
        <v>0</v>
      </c>
      <c r="AX99" s="101">
        <f>'D.1.2 - STAVEBNĚ KONSTRUK...'!J35</f>
        <v>0</v>
      </c>
      <c r="AY99" s="101">
        <f>'D.1.2 - STAVEBNĚ KONSTRUK...'!J36</f>
        <v>0</v>
      </c>
      <c r="AZ99" s="101">
        <f>'D.1.2 - STAVEBNĚ KONSTRUK...'!F33</f>
        <v>0</v>
      </c>
      <c r="BA99" s="101">
        <f>'D.1.2 - STAVEBNĚ KONSTRUK...'!F34</f>
        <v>0</v>
      </c>
      <c r="BB99" s="101">
        <f>'D.1.2 - STAVEBNĚ KONSTRUK...'!F35</f>
        <v>0</v>
      </c>
      <c r="BC99" s="101">
        <f>'D.1.2 - STAVEBNĚ KONSTRUK...'!F36</f>
        <v>0</v>
      </c>
      <c r="BD99" s="103">
        <f>'D.1.2 - STAVEBNĚ KONSTRUK...'!F37</f>
        <v>0</v>
      </c>
      <c r="BT99" s="104" t="s">
        <v>89</v>
      </c>
      <c r="BV99" s="104" t="s">
        <v>84</v>
      </c>
      <c r="BW99" s="104" t="s">
        <v>103</v>
      </c>
      <c r="BX99" s="104" t="s">
        <v>5</v>
      </c>
      <c r="CL99" s="104" t="s">
        <v>19</v>
      </c>
      <c r="CM99" s="104" t="s">
        <v>91</v>
      </c>
    </row>
    <row r="100" spans="2:91" s="7" customFormat="1" ht="16.5" customHeight="1">
      <c r="B100" s="95"/>
      <c r="C100" s="96"/>
      <c r="D100" s="301" t="s">
        <v>104</v>
      </c>
      <c r="E100" s="301"/>
      <c r="F100" s="301"/>
      <c r="G100" s="301"/>
      <c r="H100" s="301"/>
      <c r="I100" s="97"/>
      <c r="J100" s="301" t="s">
        <v>105</v>
      </c>
      <c r="K100" s="301"/>
      <c r="L100" s="301"/>
      <c r="M100" s="301"/>
      <c r="N100" s="301"/>
      <c r="O100" s="301"/>
      <c r="P100" s="301"/>
      <c r="Q100" s="301"/>
      <c r="R100" s="301"/>
      <c r="S100" s="301"/>
      <c r="T100" s="301"/>
      <c r="U100" s="301"/>
      <c r="V100" s="301"/>
      <c r="W100" s="301"/>
      <c r="X100" s="301"/>
      <c r="Y100" s="301"/>
      <c r="Z100" s="301"/>
      <c r="AA100" s="301"/>
      <c r="AB100" s="301"/>
      <c r="AC100" s="301"/>
      <c r="AD100" s="301"/>
      <c r="AE100" s="301"/>
      <c r="AF100" s="301"/>
      <c r="AG100" s="302">
        <f>ROUND(SUM(AG101:AG102),2)</f>
        <v>0</v>
      </c>
      <c r="AH100" s="300"/>
      <c r="AI100" s="300"/>
      <c r="AJ100" s="300"/>
      <c r="AK100" s="300"/>
      <c r="AL100" s="300"/>
      <c r="AM100" s="300"/>
      <c r="AN100" s="299">
        <f t="shared" si="0"/>
        <v>0</v>
      </c>
      <c r="AO100" s="300"/>
      <c r="AP100" s="300"/>
      <c r="AQ100" s="98" t="s">
        <v>88</v>
      </c>
      <c r="AR100" s="99"/>
      <c r="AS100" s="100">
        <f>ROUND(SUM(AS101:AS102),2)</f>
        <v>0</v>
      </c>
      <c r="AT100" s="101">
        <f t="shared" si="1"/>
        <v>0</v>
      </c>
      <c r="AU100" s="102">
        <f>ROUND(SUM(AU101:AU102),5)</f>
        <v>0</v>
      </c>
      <c r="AV100" s="101">
        <f>ROUND(AZ100*L29,2)</f>
        <v>0</v>
      </c>
      <c r="AW100" s="101">
        <f>ROUND(BA100*L30,2)</f>
        <v>0</v>
      </c>
      <c r="AX100" s="101">
        <f>ROUND(BB100*L29,2)</f>
        <v>0</v>
      </c>
      <c r="AY100" s="101">
        <f>ROUND(BC100*L30,2)</f>
        <v>0</v>
      </c>
      <c r="AZ100" s="101">
        <f>ROUND(SUM(AZ101:AZ102),2)</f>
        <v>0</v>
      </c>
      <c r="BA100" s="101">
        <f>ROUND(SUM(BA101:BA102),2)</f>
        <v>0</v>
      </c>
      <c r="BB100" s="101">
        <f>ROUND(SUM(BB101:BB102),2)</f>
        <v>0</v>
      </c>
      <c r="BC100" s="101">
        <f>ROUND(SUM(BC101:BC102),2)</f>
        <v>0</v>
      </c>
      <c r="BD100" s="103">
        <f>ROUND(SUM(BD101:BD102),2)</f>
        <v>0</v>
      </c>
      <c r="BS100" s="104" t="s">
        <v>81</v>
      </c>
      <c r="BT100" s="104" t="s">
        <v>89</v>
      </c>
      <c r="BU100" s="104" t="s">
        <v>83</v>
      </c>
      <c r="BV100" s="104" t="s">
        <v>84</v>
      </c>
      <c r="BW100" s="104" t="s">
        <v>106</v>
      </c>
      <c r="BX100" s="104" t="s">
        <v>5</v>
      </c>
      <c r="CL100" s="104" t="s">
        <v>19</v>
      </c>
      <c r="CM100" s="104" t="s">
        <v>91</v>
      </c>
    </row>
    <row r="101" spans="1:90" s="4" customFormat="1" ht="16.5" customHeight="1">
      <c r="A101" s="105" t="s">
        <v>92</v>
      </c>
      <c r="B101" s="60"/>
      <c r="C101" s="106"/>
      <c r="D101" s="106"/>
      <c r="E101" s="298" t="s">
        <v>107</v>
      </c>
      <c r="F101" s="298"/>
      <c r="G101" s="298"/>
      <c r="H101" s="298"/>
      <c r="I101" s="298"/>
      <c r="J101" s="106"/>
      <c r="K101" s="298" t="s">
        <v>108</v>
      </c>
      <c r="L101" s="298"/>
      <c r="M101" s="298"/>
      <c r="N101" s="298"/>
      <c r="O101" s="298"/>
      <c r="P101" s="298"/>
      <c r="Q101" s="298"/>
      <c r="R101" s="298"/>
      <c r="S101" s="298"/>
      <c r="T101" s="298"/>
      <c r="U101" s="298"/>
      <c r="V101" s="298"/>
      <c r="W101" s="298"/>
      <c r="X101" s="298"/>
      <c r="Y101" s="298"/>
      <c r="Z101" s="298"/>
      <c r="AA101" s="298"/>
      <c r="AB101" s="298"/>
      <c r="AC101" s="298"/>
      <c r="AD101" s="298"/>
      <c r="AE101" s="298"/>
      <c r="AF101" s="298"/>
      <c r="AG101" s="296">
        <f>'D.1.4.3 - SILNOPROUDÁ ELE...'!J32</f>
        <v>0</v>
      </c>
      <c r="AH101" s="297"/>
      <c r="AI101" s="297"/>
      <c r="AJ101" s="297"/>
      <c r="AK101" s="297"/>
      <c r="AL101" s="297"/>
      <c r="AM101" s="297"/>
      <c r="AN101" s="296">
        <f t="shared" si="0"/>
        <v>0</v>
      </c>
      <c r="AO101" s="297"/>
      <c r="AP101" s="297"/>
      <c r="AQ101" s="107" t="s">
        <v>94</v>
      </c>
      <c r="AR101" s="62"/>
      <c r="AS101" s="108">
        <v>0</v>
      </c>
      <c r="AT101" s="109">
        <f t="shared" si="1"/>
        <v>0</v>
      </c>
      <c r="AU101" s="110">
        <f>'D.1.4.3 - SILNOPROUDÁ ELE...'!P121</f>
        <v>0</v>
      </c>
      <c r="AV101" s="109">
        <f>'D.1.4.3 - SILNOPROUDÁ ELE...'!J35</f>
        <v>0</v>
      </c>
      <c r="AW101" s="109">
        <f>'D.1.4.3 - SILNOPROUDÁ ELE...'!J36</f>
        <v>0</v>
      </c>
      <c r="AX101" s="109">
        <f>'D.1.4.3 - SILNOPROUDÁ ELE...'!J37</f>
        <v>0</v>
      </c>
      <c r="AY101" s="109">
        <f>'D.1.4.3 - SILNOPROUDÁ ELE...'!J38</f>
        <v>0</v>
      </c>
      <c r="AZ101" s="109">
        <f>'D.1.4.3 - SILNOPROUDÁ ELE...'!F35</f>
        <v>0</v>
      </c>
      <c r="BA101" s="109">
        <f>'D.1.4.3 - SILNOPROUDÁ ELE...'!F36</f>
        <v>0</v>
      </c>
      <c r="BB101" s="109">
        <f>'D.1.4.3 - SILNOPROUDÁ ELE...'!F37</f>
        <v>0</v>
      </c>
      <c r="BC101" s="109">
        <f>'D.1.4.3 - SILNOPROUDÁ ELE...'!F38</f>
        <v>0</v>
      </c>
      <c r="BD101" s="111">
        <f>'D.1.4.3 - SILNOPROUDÁ ELE...'!F39</f>
        <v>0</v>
      </c>
      <c r="BT101" s="112" t="s">
        <v>91</v>
      </c>
      <c r="BV101" s="112" t="s">
        <v>84</v>
      </c>
      <c r="BW101" s="112" t="s">
        <v>109</v>
      </c>
      <c r="BX101" s="112" t="s">
        <v>106</v>
      </c>
      <c r="CL101" s="112" t="s">
        <v>19</v>
      </c>
    </row>
    <row r="102" spans="1:90" s="4" customFormat="1" ht="16.5" customHeight="1">
      <c r="A102" s="105" t="s">
        <v>92</v>
      </c>
      <c r="B102" s="60"/>
      <c r="C102" s="106"/>
      <c r="D102" s="106"/>
      <c r="E102" s="298" t="s">
        <v>110</v>
      </c>
      <c r="F102" s="298"/>
      <c r="G102" s="298"/>
      <c r="H102" s="298"/>
      <c r="I102" s="298"/>
      <c r="J102" s="106"/>
      <c r="K102" s="298" t="s">
        <v>111</v>
      </c>
      <c r="L102" s="298"/>
      <c r="M102" s="298"/>
      <c r="N102" s="298"/>
      <c r="O102" s="298"/>
      <c r="P102" s="298"/>
      <c r="Q102" s="298"/>
      <c r="R102" s="298"/>
      <c r="S102" s="298"/>
      <c r="T102" s="298"/>
      <c r="U102" s="298"/>
      <c r="V102" s="298"/>
      <c r="W102" s="298"/>
      <c r="X102" s="298"/>
      <c r="Y102" s="298"/>
      <c r="Z102" s="298"/>
      <c r="AA102" s="298"/>
      <c r="AB102" s="298"/>
      <c r="AC102" s="298"/>
      <c r="AD102" s="298"/>
      <c r="AE102" s="298"/>
      <c r="AF102" s="298"/>
      <c r="AG102" s="296">
        <f>'D.1.4.4 - ELEKTRONICKÉ KO...'!J32</f>
        <v>0</v>
      </c>
      <c r="AH102" s="297"/>
      <c r="AI102" s="297"/>
      <c r="AJ102" s="297"/>
      <c r="AK102" s="297"/>
      <c r="AL102" s="297"/>
      <c r="AM102" s="297"/>
      <c r="AN102" s="296">
        <f t="shared" si="0"/>
        <v>0</v>
      </c>
      <c r="AO102" s="297"/>
      <c r="AP102" s="297"/>
      <c r="AQ102" s="107" t="s">
        <v>94</v>
      </c>
      <c r="AR102" s="62"/>
      <c r="AS102" s="108">
        <v>0</v>
      </c>
      <c r="AT102" s="109">
        <f t="shared" si="1"/>
        <v>0</v>
      </c>
      <c r="AU102" s="110">
        <f>'D.1.4.4 - ELEKTRONICKÉ KO...'!P121</f>
        <v>0</v>
      </c>
      <c r="AV102" s="109">
        <f>'D.1.4.4 - ELEKTRONICKÉ KO...'!J35</f>
        <v>0</v>
      </c>
      <c r="AW102" s="109">
        <f>'D.1.4.4 - ELEKTRONICKÉ KO...'!J36</f>
        <v>0</v>
      </c>
      <c r="AX102" s="109">
        <f>'D.1.4.4 - ELEKTRONICKÉ KO...'!J37</f>
        <v>0</v>
      </c>
      <c r="AY102" s="109">
        <f>'D.1.4.4 - ELEKTRONICKÉ KO...'!J38</f>
        <v>0</v>
      </c>
      <c r="AZ102" s="109">
        <f>'D.1.4.4 - ELEKTRONICKÉ KO...'!F35</f>
        <v>0</v>
      </c>
      <c r="BA102" s="109">
        <f>'D.1.4.4 - ELEKTRONICKÉ KO...'!F36</f>
        <v>0</v>
      </c>
      <c r="BB102" s="109">
        <f>'D.1.4.4 - ELEKTRONICKÉ KO...'!F37</f>
        <v>0</v>
      </c>
      <c r="BC102" s="109">
        <f>'D.1.4.4 - ELEKTRONICKÉ KO...'!F38</f>
        <v>0</v>
      </c>
      <c r="BD102" s="111">
        <f>'D.1.4.4 - ELEKTRONICKÉ KO...'!F39</f>
        <v>0</v>
      </c>
      <c r="BT102" s="112" t="s">
        <v>91</v>
      </c>
      <c r="BV102" s="112" t="s">
        <v>84</v>
      </c>
      <c r="BW102" s="112" t="s">
        <v>112</v>
      </c>
      <c r="BX102" s="112" t="s">
        <v>106</v>
      </c>
      <c r="CL102" s="112" t="s">
        <v>19</v>
      </c>
    </row>
    <row r="103" spans="1:91" s="7" customFormat="1" ht="24.75" customHeight="1">
      <c r="A103" s="105" t="s">
        <v>92</v>
      </c>
      <c r="B103" s="95"/>
      <c r="C103" s="96"/>
      <c r="D103" s="301" t="s">
        <v>113</v>
      </c>
      <c r="E103" s="301"/>
      <c r="F103" s="301"/>
      <c r="G103" s="301"/>
      <c r="H103" s="301"/>
      <c r="I103" s="97"/>
      <c r="J103" s="301" t="s">
        <v>114</v>
      </c>
      <c r="K103" s="301"/>
      <c r="L103" s="301"/>
      <c r="M103" s="301"/>
      <c r="N103" s="301"/>
      <c r="O103" s="301"/>
      <c r="P103" s="301"/>
      <c r="Q103" s="301"/>
      <c r="R103" s="301"/>
      <c r="S103" s="301"/>
      <c r="T103" s="301"/>
      <c r="U103" s="301"/>
      <c r="V103" s="301"/>
      <c r="W103" s="301"/>
      <c r="X103" s="301"/>
      <c r="Y103" s="301"/>
      <c r="Z103" s="301"/>
      <c r="AA103" s="301"/>
      <c r="AB103" s="301"/>
      <c r="AC103" s="301"/>
      <c r="AD103" s="301"/>
      <c r="AE103" s="301"/>
      <c r="AF103" s="301"/>
      <c r="AG103" s="299">
        <f>'VON - VEDLEJŠÍ A OSTATNÍ ...'!J30</f>
        <v>0</v>
      </c>
      <c r="AH103" s="300"/>
      <c r="AI103" s="300"/>
      <c r="AJ103" s="300"/>
      <c r="AK103" s="300"/>
      <c r="AL103" s="300"/>
      <c r="AM103" s="300"/>
      <c r="AN103" s="299">
        <f t="shared" si="0"/>
        <v>0</v>
      </c>
      <c r="AO103" s="300"/>
      <c r="AP103" s="300"/>
      <c r="AQ103" s="98" t="s">
        <v>88</v>
      </c>
      <c r="AR103" s="99"/>
      <c r="AS103" s="113">
        <v>0</v>
      </c>
      <c r="AT103" s="114">
        <f t="shared" si="1"/>
        <v>0</v>
      </c>
      <c r="AU103" s="115">
        <f>'VON - VEDLEJŠÍ A OSTATNÍ ...'!P123</f>
        <v>0</v>
      </c>
      <c r="AV103" s="114">
        <f>'VON - VEDLEJŠÍ A OSTATNÍ ...'!J33</f>
        <v>0</v>
      </c>
      <c r="AW103" s="114">
        <f>'VON - VEDLEJŠÍ A OSTATNÍ ...'!J34</f>
        <v>0</v>
      </c>
      <c r="AX103" s="114">
        <f>'VON - VEDLEJŠÍ A OSTATNÍ ...'!J35</f>
        <v>0</v>
      </c>
      <c r="AY103" s="114">
        <f>'VON - VEDLEJŠÍ A OSTATNÍ ...'!J36</f>
        <v>0</v>
      </c>
      <c r="AZ103" s="114">
        <f>'VON - VEDLEJŠÍ A OSTATNÍ ...'!F33</f>
        <v>0</v>
      </c>
      <c r="BA103" s="114">
        <f>'VON - VEDLEJŠÍ A OSTATNÍ ...'!F34</f>
        <v>0</v>
      </c>
      <c r="BB103" s="114">
        <f>'VON - VEDLEJŠÍ A OSTATNÍ ...'!F35</f>
        <v>0</v>
      </c>
      <c r="BC103" s="114">
        <f>'VON - VEDLEJŠÍ A OSTATNÍ ...'!F36</f>
        <v>0</v>
      </c>
      <c r="BD103" s="116">
        <f>'VON - VEDLEJŠÍ A OSTATNÍ ...'!F37</f>
        <v>0</v>
      </c>
      <c r="BT103" s="104" t="s">
        <v>89</v>
      </c>
      <c r="BV103" s="104" t="s">
        <v>84</v>
      </c>
      <c r="BW103" s="104" t="s">
        <v>115</v>
      </c>
      <c r="BX103" s="104" t="s">
        <v>5</v>
      </c>
      <c r="CL103" s="104" t="s">
        <v>19</v>
      </c>
      <c r="CM103" s="104" t="s">
        <v>91</v>
      </c>
    </row>
    <row r="104" spans="1:57" s="2" customFormat="1" ht="30" customHeight="1">
      <c r="A104" s="36"/>
      <c r="B104" s="37"/>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41"/>
      <c r="AS104" s="36"/>
      <c r="AT104" s="36"/>
      <c r="AU104" s="36"/>
      <c r="AV104" s="36"/>
      <c r="AW104" s="36"/>
      <c r="AX104" s="36"/>
      <c r="AY104" s="36"/>
      <c r="AZ104" s="36"/>
      <c r="BA104" s="36"/>
      <c r="BB104" s="36"/>
      <c r="BC104" s="36"/>
      <c r="BD104" s="36"/>
      <c r="BE104" s="36"/>
    </row>
    <row r="105" spans="1:57" s="2" customFormat="1" ht="6.95" customHeight="1">
      <c r="A105" s="36"/>
      <c r="B105" s="56"/>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41"/>
      <c r="AS105" s="36"/>
      <c r="AT105" s="36"/>
      <c r="AU105" s="36"/>
      <c r="AV105" s="36"/>
      <c r="AW105" s="36"/>
      <c r="AX105" s="36"/>
      <c r="AY105" s="36"/>
      <c r="AZ105" s="36"/>
      <c r="BA105" s="36"/>
      <c r="BB105" s="36"/>
      <c r="BC105" s="36"/>
      <c r="BD105" s="36"/>
      <c r="BE105" s="36"/>
    </row>
  </sheetData>
  <sheetProtection algorithmName="SHA-512" hashValue="JEAHXgfiMJqfr0NEYd0YDmFZzgDlnVwPFQoeM+dj3jE0ycq2XT/NMiEs0CcppfeZbV1u5wjtuEF43GPWxtQb2w==" saltValue="8oKMaYVjN6a5rk54mIm8kAnRHG+Gb/uxfWmhZDop/kmu086y4AprSQpMMYldM+a+O3g9IGeSmvjxLWTpFFqezQ==" spinCount="100000" sheet="1" objects="1" scenarios="1" formatColumns="0" formatRows="0"/>
  <mergeCells count="74">
    <mergeCell ref="AS89:AT91"/>
    <mergeCell ref="AM89:AP89"/>
    <mergeCell ref="AM90:AP90"/>
    <mergeCell ref="C92:G92"/>
    <mergeCell ref="AG92:AM92"/>
    <mergeCell ref="AN92:AP92"/>
    <mergeCell ref="I92:AF92"/>
    <mergeCell ref="AG95:AM95"/>
    <mergeCell ref="AN95:AP95"/>
    <mergeCell ref="J95:AF95"/>
    <mergeCell ref="D95:H95"/>
    <mergeCell ref="AG94:AM94"/>
    <mergeCell ref="AN94:AP94"/>
    <mergeCell ref="E96:I96"/>
    <mergeCell ref="K96:AF96"/>
    <mergeCell ref="AG96:AM96"/>
    <mergeCell ref="K97:AF97"/>
    <mergeCell ref="AN97:AP97"/>
    <mergeCell ref="E97:I97"/>
    <mergeCell ref="AG97:AM97"/>
    <mergeCell ref="E98:I98"/>
    <mergeCell ref="K98:AF98"/>
    <mergeCell ref="AN99:AP99"/>
    <mergeCell ref="AG99:AM99"/>
    <mergeCell ref="D99:H99"/>
    <mergeCell ref="J99:AF99"/>
    <mergeCell ref="D100:H100"/>
    <mergeCell ref="J100:AF100"/>
    <mergeCell ref="AN101:AP101"/>
    <mergeCell ref="AG101:AM101"/>
    <mergeCell ref="E101:I101"/>
    <mergeCell ref="K101:AF101"/>
    <mergeCell ref="E102:I102"/>
    <mergeCell ref="K102:AF102"/>
    <mergeCell ref="AN103:AP103"/>
    <mergeCell ref="AG103:AM103"/>
    <mergeCell ref="D103:H103"/>
    <mergeCell ref="J103:AF103"/>
    <mergeCell ref="W30:AE30"/>
    <mergeCell ref="AK30:AO30"/>
    <mergeCell ref="L30:P30"/>
    <mergeCell ref="AK31:AO31"/>
    <mergeCell ref="AN102:AP102"/>
    <mergeCell ref="AG102:AM102"/>
    <mergeCell ref="AN100:AP100"/>
    <mergeCell ref="AG100:AM100"/>
    <mergeCell ref="AG98:AM98"/>
    <mergeCell ref="AN98:AP98"/>
    <mergeCell ref="AN96:AP96"/>
    <mergeCell ref="L85:AO85"/>
    <mergeCell ref="AM87:AN87"/>
    <mergeCell ref="AK26:AO26"/>
    <mergeCell ref="L28:P28"/>
    <mergeCell ref="W28:AE28"/>
    <mergeCell ref="AK28:AO28"/>
    <mergeCell ref="AK29:AO29"/>
    <mergeCell ref="L29:P29"/>
    <mergeCell ref="W29:AE29"/>
    <mergeCell ref="AR2:BE2"/>
    <mergeCell ref="L33:P33"/>
    <mergeCell ref="AK33:AO33"/>
    <mergeCell ref="W33:AE33"/>
    <mergeCell ref="AK35:AO35"/>
    <mergeCell ref="X35:AB35"/>
    <mergeCell ref="W31:AE31"/>
    <mergeCell ref="L31:P31"/>
    <mergeCell ref="L32:P32"/>
    <mergeCell ref="W32:AE32"/>
    <mergeCell ref="AK32:AO32"/>
    <mergeCell ref="BE5:BE34"/>
    <mergeCell ref="K5:AO5"/>
    <mergeCell ref="K6:AO6"/>
    <mergeCell ref="E14:AJ14"/>
    <mergeCell ref="E23:AN23"/>
  </mergeCells>
  <hyperlinks>
    <hyperlink ref="A96" location="'1 - REKONSTRUKCE KROVU A ...'!C2" display="/"/>
    <hyperlink ref="A97" location="'2 - ZATEPLENÍ OBJEKTU A V...'!C2" display="/"/>
    <hyperlink ref="A98" location="'3 - ZPEVNĚNÉ A NEZPEVNĚNÉ...'!C2" display="/"/>
    <hyperlink ref="A99" location="'D.1.2 - STAVEBNĚ KONSTRUK...'!C2" display="/"/>
    <hyperlink ref="A101" location="'D.1.4.3 - SILNOPROUDÁ ELE...'!C2" display="/"/>
    <hyperlink ref="A102" location="'D.1.4.4 - ELEKTRONICKÉ KO...'!C2" display="/"/>
    <hyperlink ref="A103" location="'VON - VEDLEJŠÍ A OSTATNÍ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737"/>
  <sheetViews>
    <sheetView showGridLines="0" workbookViewId="0" topLeftCell="A322">
      <selection activeCell="W336" sqref="W336"/>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76"/>
      <c r="M2" s="276"/>
      <c r="N2" s="276"/>
      <c r="O2" s="276"/>
      <c r="P2" s="276"/>
      <c r="Q2" s="276"/>
      <c r="R2" s="276"/>
      <c r="S2" s="276"/>
      <c r="T2" s="276"/>
      <c r="U2" s="276"/>
      <c r="V2" s="276"/>
      <c r="AT2" s="18" t="s">
        <v>95</v>
      </c>
    </row>
    <row r="3" spans="2:46" s="1" customFormat="1" ht="6.95" customHeight="1">
      <c r="B3" s="117"/>
      <c r="C3" s="118"/>
      <c r="D3" s="118"/>
      <c r="E3" s="118"/>
      <c r="F3" s="118"/>
      <c r="G3" s="118"/>
      <c r="H3" s="118"/>
      <c r="I3" s="118"/>
      <c r="J3" s="118"/>
      <c r="K3" s="118"/>
      <c r="L3" s="21"/>
      <c r="AT3" s="18" t="s">
        <v>91</v>
      </c>
    </row>
    <row r="4" spans="2:46" s="1" customFormat="1" ht="24.95" customHeight="1">
      <c r="B4" s="21"/>
      <c r="D4" s="119" t="s">
        <v>116</v>
      </c>
      <c r="L4" s="21"/>
      <c r="M4" s="120" t="s">
        <v>10</v>
      </c>
      <c r="AT4" s="18" t="s">
        <v>4</v>
      </c>
    </row>
    <row r="5" spans="2:12" s="1" customFormat="1" ht="6.95" customHeight="1">
      <c r="B5" s="21"/>
      <c r="L5" s="21"/>
    </row>
    <row r="6" spans="2:12" s="1" customFormat="1" ht="12" customHeight="1">
      <c r="B6" s="21"/>
      <c r="D6" s="121" t="s">
        <v>16</v>
      </c>
      <c r="L6" s="21"/>
    </row>
    <row r="7" spans="2:12" s="1" customFormat="1" ht="16.5" customHeight="1">
      <c r="B7" s="21"/>
      <c r="E7" s="324" t="str">
        <f>'Rekapitulace stavby'!K6</f>
        <v>LF objekt ZZ – rekonstrukce krovu, střechy, zateplení a výměna oken</v>
      </c>
      <c r="F7" s="325"/>
      <c r="G7" s="325"/>
      <c r="H7" s="325"/>
      <c r="L7" s="21"/>
    </row>
    <row r="8" spans="2:12" s="1" customFormat="1" ht="12" customHeight="1">
      <c r="B8" s="21"/>
      <c r="D8" s="121" t="s">
        <v>117</v>
      </c>
      <c r="L8" s="21"/>
    </row>
    <row r="9" spans="1:31" s="2" customFormat="1" ht="16.5" customHeight="1">
      <c r="A9" s="36"/>
      <c r="B9" s="41"/>
      <c r="C9" s="36"/>
      <c r="D9" s="36"/>
      <c r="E9" s="324" t="s">
        <v>118</v>
      </c>
      <c r="F9" s="326"/>
      <c r="G9" s="326"/>
      <c r="H9" s="326"/>
      <c r="I9" s="36"/>
      <c r="J9" s="36"/>
      <c r="K9" s="36"/>
      <c r="L9" s="53"/>
      <c r="S9" s="36"/>
      <c r="T9" s="36"/>
      <c r="U9" s="36"/>
      <c r="V9" s="36"/>
      <c r="W9" s="36"/>
      <c r="X9" s="36"/>
      <c r="Y9" s="36"/>
      <c r="Z9" s="36"/>
      <c r="AA9" s="36"/>
      <c r="AB9" s="36"/>
      <c r="AC9" s="36"/>
      <c r="AD9" s="36"/>
      <c r="AE9" s="36"/>
    </row>
    <row r="10" spans="1:31" s="2" customFormat="1" ht="12" customHeight="1">
      <c r="A10" s="36"/>
      <c r="B10" s="41"/>
      <c r="C10" s="36"/>
      <c r="D10" s="121" t="s">
        <v>119</v>
      </c>
      <c r="E10" s="36"/>
      <c r="F10" s="36"/>
      <c r="G10" s="36"/>
      <c r="H10" s="36"/>
      <c r="I10" s="36"/>
      <c r="J10" s="36"/>
      <c r="K10" s="36"/>
      <c r="L10" s="53"/>
      <c r="S10" s="36"/>
      <c r="T10" s="36"/>
      <c r="U10" s="36"/>
      <c r="V10" s="36"/>
      <c r="W10" s="36"/>
      <c r="X10" s="36"/>
      <c r="Y10" s="36"/>
      <c r="Z10" s="36"/>
      <c r="AA10" s="36"/>
      <c r="AB10" s="36"/>
      <c r="AC10" s="36"/>
      <c r="AD10" s="36"/>
      <c r="AE10" s="36"/>
    </row>
    <row r="11" spans="1:31" s="2" customFormat="1" ht="16.5" customHeight="1">
      <c r="A11" s="36"/>
      <c r="B11" s="41"/>
      <c r="C11" s="36"/>
      <c r="D11" s="36"/>
      <c r="E11" s="327" t="s">
        <v>120</v>
      </c>
      <c r="F11" s="326"/>
      <c r="G11" s="326"/>
      <c r="H11" s="326"/>
      <c r="I11" s="36"/>
      <c r="J11" s="36"/>
      <c r="K11" s="36"/>
      <c r="L11" s="53"/>
      <c r="S11" s="36"/>
      <c r="T11" s="36"/>
      <c r="U11" s="36"/>
      <c r="V11" s="36"/>
      <c r="W11" s="36"/>
      <c r="X11" s="36"/>
      <c r="Y11" s="36"/>
      <c r="Z11" s="36"/>
      <c r="AA11" s="36"/>
      <c r="AB11" s="36"/>
      <c r="AC11" s="36"/>
      <c r="AD11" s="36"/>
      <c r="AE11" s="36"/>
    </row>
    <row r="12" spans="1:31" s="2" customFormat="1" ht="12">
      <c r="A12" s="36"/>
      <c r="B12" s="41"/>
      <c r="C12" s="36"/>
      <c r="D12" s="36"/>
      <c r="E12" s="36"/>
      <c r="F12" s="36"/>
      <c r="G12" s="36"/>
      <c r="H12" s="36"/>
      <c r="I12" s="36"/>
      <c r="J12" s="36"/>
      <c r="K12" s="36"/>
      <c r="L12" s="53"/>
      <c r="S12" s="36"/>
      <c r="T12" s="36"/>
      <c r="U12" s="36"/>
      <c r="V12" s="36"/>
      <c r="W12" s="36"/>
      <c r="X12" s="36"/>
      <c r="Y12" s="36"/>
      <c r="Z12" s="36"/>
      <c r="AA12" s="36"/>
      <c r="AB12" s="36"/>
      <c r="AC12" s="36"/>
      <c r="AD12" s="36"/>
      <c r="AE12" s="36"/>
    </row>
    <row r="13" spans="1:31" s="2" customFormat="1" ht="12" customHeight="1">
      <c r="A13" s="36"/>
      <c r="B13" s="41"/>
      <c r="C13" s="36"/>
      <c r="D13" s="121" t="s">
        <v>18</v>
      </c>
      <c r="E13" s="36"/>
      <c r="F13" s="112" t="s">
        <v>19</v>
      </c>
      <c r="G13" s="36"/>
      <c r="H13" s="36"/>
      <c r="I13" s="121" t="s">
        <v>20</v>
      </c>
      <c r="J13" s="112" t="s">
        <v>1</v>
      </c>
      <c r="K13" s="36"/>
      <c r="L13" s="53"/>
      <c r="S13" s="36"/>
      <c r="T13" s="36"/>
      <c r="U13" s="36"/>
      <c r="V13" s="36"/>
      <c r="W13" s="36"/>
      <c r="X13" s="36"/>
      <c r="Y13" s="36"/>
      <c r="Z13" s="36"/>
      <c r="AA13" s="36"/>
      <c r="AB13" s="36"/>
      <c r="AC13" s="36"/>
      <c r="AD13" s="36"/>
      <c r="AE13" s="36"/>
    </row>
    <row r="14" spans="1:31" s="2" customFormat="1" ht="12" customHeight="1">
      <c r="A14" s="36"/>
      <c r="B14" s="41"/>
      <c r="C14" s="36"/>
      <c r="D14" s="121" t="s">
        <v>22</v>
      </c>
      <c r="E14" s="36"/>
      <c r="F14" s="112" t="s">
        <v>23</v>
      </c>
      <c r="G14" s="36"/>
      <c r="H14" s="36"/>
      <c r="I14" s="121" t="s">
        <v>24</v>
      </c>
      <c r="J14" s="122" t="str">
        <f>'Rekapitulace stavby'!AN8</f>
        <v>11. 9. 2021</v>
      </c>
      <c r="K14" s="36"/>
      <c r="L14" s="53"/>
      <c r="S14" s="36"/>
      <c r="T14" s="36"/>
      <c r="U14" s="36"/>
      <c r="V14" s="36"/>
      <c r="W14" s="36"/>
      <c r="X14" s="36"/>
      <c r="Y14" s="36"/>
      <c r="Z14" s="36"/>
      <c r="AA14" s="36"/>
      <c r="AB14" s="36"/>
      <c r="AC14" s="36"/>
      <c r="AD14" s="36"/>
      <c r="AE14" s="36"/>
    </row>
    <row r="15" spans="1:31" s="2" customFormat="1" ht="10.9" customHeight="1">
      <c r="A15" s="36"/>
      <c r="B15" s="41"/>
      <c r="C15" s="36"/>
      <c r="D15" s="36"/>
      <c r="E15" s="36"/>
      <c r="F15" s="36"/>
      <c r="G15" s="36"/>
      <c r="H15" s="36"/>
      <c r="I15" s="36"/>
      <c r="J15" s="36"/>
      <c r="K15" s="36"/>
      <c r="L15" s="53"/>
      <c r="S15" s="36"/>
      <c r="T15" s="36"/>
      <c r="U15" s="36"/>
      <c r="V15" s="36"/>
      <c r="W15" s="36"/>
      <c r="X15" s="36"/>
      <c r="Y15" s="36"/>
      <c r="Z15" s="36"/>
      <c r="AA15" s="36"/>
      <c r="AB15" s="36"/>
      <c r="AC15" s="36"/>
      <c r="AD15" s="36"/>
      <c r="AE15" s="36"/>
    </row>
    <row r="16" spans="1:31" s="2" customFormat="1" ht="12" customHeight="1">
      <c r="A16" s="36"/>
      <c r="B16" s="41"/>
      <c r="C16" s="36"/>
      <c r="D16" s="121" t="s">
        <v>30</v>
      </c>
      <c r="E16" s="36"/>
      <c r="F16" s="36"/>
      <c r="G16" s="36"/>
      <c r="H16" s="36"/>
      <c r="I16" s="121" t="s">
        <v>31</v>
      </c>
      <c r="J16" s="112" t="s">
        <v>1</v>
      </c>
      <c r="K16" s="36"/>
      <c r="L16" s="53"/>
      <c r="S16" s="36"/>
      <c r="T16" s="36"/>
      <c r="U16" s="36"/>
      <c r="V16" s="36"/>
      <c r="W16" s="36"/>
      <c r="X16" s="36"/>
      <c r="Y16" s="36"/>
      <c r="Z16" s="36"/>
      <c r="AA16" s="36"/>
      <c r="AB16" s="36"/>
      <c r="AC16" s="36"/>
      <c r="AD16" s="36"/>
      <c r="AE16" s="36"/>
    </row>
    <row r="17" spans="1:31" s="2" customFormat="1" ht="18" customHeight="1">
      <c r="A17" s="36"/>
      <c r="B17" s="41"/>
      <c r="C17" s="36"/>
      <c r="D17" s="36"/>
      <c r="E17" s="112" t="s">
        <v>32</v>
      </c>
      <c r="F17" s="36"/>
      <c r="G17" s="36"/>
      <c r="H17" s="36"/>
      <c r="I17" s="121" t="s">
        <v>33</v>
      </c>
      <c r="J17" s="112" t="s">
        <v>1</v>
      </c>
      <c r="K17" s="36"/>
      <c r="L17" s="53"/>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53"/>
      <c r="S18" s="36"/>
      <c r="T18" s="36"/>
      <c r="U18" s="36"/>
      <c r="V18" s="36"/>
      <c r="W18" s="36"/>
      <c r="X18" s="36"/>
      <c r="Y18" s="36"/>
      <c r="Z18" s="36"/>
      <c r="AA18" s="36"/>
      <c r="AB18" s="36"/>
      <c r="AC18" s="36"/>
      <c r="AD18" s="36"/>
      <c r="AE18" s="36"/>
    </row>
    <row r="19" spans="1:31" s="2" customFormat="1" ht="12" customHeight="1">
      <c r="A19" s="36"/>
      <c r="B19" s="41"/>
      <c r="C19" s="36"/>
      <c r="D19" s="121" t="s">
        <v>34</v>
      </c>
      <c r="E19" s="36"/>
      <c r="F19" s="36"/>
      <c r="G19" s="36"/>
      <c r="H19" s="36"/>
      <c r="I19" s="121" t="s">
        <v>31</v>
      </c>
      <c r="J19" s="31" t="str">
        <f>'Rekapitulace stavby'!AN13</f>
        <v>Vyplň údaj</v>
      </c>
      <c r="K19" s="36"/>
      <c r="L19" s="53"/>
      <c r="S19" s="36"/>
      <c r="T19" s="36"/>
      <c r="U19" s="36"/>
      <c r="V19" s="36"/>
      <c r="W19" s="36"/>
      <c r="X19" s="36"/>
      <c r="Y19" s="36"/>
      <c r="Z19" s="36"/>
      <c r="AA19" s="36"/>
      <c r="AB19" s="36"/>
      <c r="AC19" s="36"/>
      <c r="AD19" s="36"/>
      <c r="AE19" s="36"/>
    </row>
    <row r="20" spans="1:31" s="2" customFormat="1" ht="18" customHeight="1">
      <c r="A20" s="36"/>
      <c r="B20" s="41"/>
      <c r="C20" s="36"/>
      <c r="D20" s="36"/>
      <c r="E20" s="328" t="str">
        <f>'Rekapitulace stavby'!E14</f>
        <v>Vyplň údaj</v>
      </c>
      <c r="F20" s="329"/>
      <c r="G20" s="329"/>
      <c r="H20" s="329"/>
      <c r="I20" s="121" t="s">
        <v>33</v>
      </c>
      <c r="J20" s="31" t="str">
        <f>'Rekapitulace stavby'!AN14</f>
        <v>Vyplň údaj</v>
      </c>
      <c r="K20" s="36"/>
      <c r="L20" s="53"/>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53"/>
      <c r="S21" s="36"/>
      <c r="T21" s="36"/>
      <c r="U21" s="36"/>
      <c r="V21" s="36"/>
      <c r="W21" s="36"/>
      <c r="X21" s="36"/>
      <c r="Y21" s="36"/>
      <c r="Z21" s="36"/>
      <c r="AA21" s="36"/>
      <c r="AB21" s="36"/>
      <c r="AC21" s="36"/>
      <c r="AD21" s="36"/>
      <c r="AE21" s="36"/>
    </row>
    <row r="22" spans="1:31" s="2" customFormat="1" ht="12" customHeight="1">
      <c r="A22" s="36"/>
      <c r="B22" s="41"/>
      <c r="C22" s="36"/>
      <c r="D22" s="121" t="s">
        <v>36</v>
      </c>
      <c r="E22" s="36"/>
      <c r="F22" s="36"/>
      <c r="G22" s="36"/>
      <c r="H22" s="36"/>
      <c r="I22" s="121" t="s">
        <v>31</v>
      </c>
      <c r="J22" s="112" t="s">
        <v>1</v>
      </c>
      <c r="K22" s="36"/>
      <c r="L22" s="53"/>
      <c r="S22" s="36"/>
      <c r="T22" s="36"/>
      <c r="U22" s="36"/>
      <c r="V22" s="36"/>
      <c r="W22" s="36"/>
      <c r="X22" s="36"/>
      <c r="Y22" s="36"/>
      <c r="Z22" s="36"/>
      <c r="AA22" s="36"/>
      <c r="AB22" s="36"/>
      <c r="AC22" s="36"/>
      <c r="AD22" s="36"/>
      <c r="AE22" s="36"/>
    </row>
    <row r="23" spans="1:31" s="2" customFormat="1" ht="18" customHeight="1">
      <c r="A23" s="36"/>
      <c r="B23" s="41"/>
      <c r="C23" s="36"/>
      <c r="D23" s="36"/>
      <c r="E23" s="112" t="s">
        <v>37</v>
      </c>
      <c r="F23" s="36"/>
      <c r="G23" s="36"/>
      <c r="H23" s="36"/>
      <c r="I23" s="121" t="s">
        <v>33</v>
      </c>
      <c r="J23" s="112" t="s">
        <v>1</v>
      </c>
      <c r="K23" s="36"/>
      <c r="L23" s="53"/>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53"/>
      <c r="S24" s="36"/>
      <c r="T24" s="36"/>
      <c r="U24" s="36"/>
      <c r="V24" s="36"/>
      <c r="W24" s="36"/>
      <c r="X24" s="36"/>
      <c r="Y24" s="36"/>
      <c r="Z24" s="36"/>
      <c r="AA24" s="36"/>
      <c r="AB24" s="36"/>
      <c r="AC24" s="36"/>
      <c r="AD24" s="36"/>
      <c r="AE24" s="36"/>
    </row>
    <row r="25" spans="1:31" s="2" customFormat="1" ht="12" customHeight="1">
      <c r="A25" s="36"/>
      <c r="B25" s="41"/>
      <c r="C25" s="36"/>
      <c r="D25" s="121" t="s">
        <v>39</v>
      </c>
      <c r="E25" s="36"/>
      <c r="F25" s="36"/>
      <c r="G25" s="36"/>
      <c r="H25" s="36"/>
      <c r="I25" s="121" t="s">
        <v>31</v>
      </c>
      <c r="J25" s="112" t="str">
        <f>IF('Rekapitulace stavby'!AN19="","",'Rekapitulace stavby'!AN19)</f>
        <v/>
      </c>
      <c r="K25" s="36"/>
      <c r="L25" s="53"/>
      <c r="S25" s="36"/>
      <c r="T25" s="36"/>
      <c r="U25" s="36"/>
      <c r="V25" s="36"/>
      <c r="W25" s="36"/>
      <c r="X25" s="36"/>
      <c r="Y25" s="36"/>
      <c r="Z25" s="36"/>
      <c r="AA25" s="36"/>
      <c r="AB25" s="36"/>
      <c r="AC25" s="36"/>
      <c r="AD25" s="36"/>
      <c r="AE25" s="36"/>
    </row>
    <row r="26" spans="1:31" s="2" customFormat="1" ht="18" customHeight="1">
      <c r="A26" s="36"/>
      <c r="B26" s="41"/>
      <c r="C26" s="36"/>
      <c r="D26" s="36"/>
      <c r="E26" s="112" t="str">
        <f>IF('Rekapitulace stavby'!E20="","",'Rekapitulace stavby'!E20)</f>
        <v xml:space="preserve"> </v>
      </c>
      <c r="F26" s="36"/>
      <c r="G26" s="36"/>
      <c r="H26" s="36"/>
      <c r="I26" s="121" t="s">
        <v>33</v>
      </c>
      <c r="J26" s="112" t="str">
        <f>IF('Rekapitulace stavby'!AN20="","",'Rekapitulace stavby'!AN20)</f>
        <v/>
      </c>
      <c r="K26" s="36"/>
      <c r="L26" s="53"/>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53"/>
      <c r="S27" s="36"/>
      <c r="T27" s="36"/>
      <c r="U27" s="36"/>
      <c r="V27" s="36"/>
      <c r="W27" s="36"/>
      <c r="X27" s="36"/>
      <c r="Y27" s="36"/>
      <c r="Z27" s="36"/>
      <c r="AA27" s="36"/>
      <c r="AB27" s="36"/>
      <c r="AC27" s="36"/>
      <c r="AD27" s="36"/>
      <c r="AE27" s="36"/>
    </row>
    <row r="28" spans="1:31" s="2" customFormat="1" ht="12" customHeight="1">
      <c r="A28" s="36"/>
      <c r="B28" s="41"/>
      <c r="C28" s="36"/>
      <c r="D28" s="121" t="s">
        <v>40</v>
      </c>
      <c r="E28" s="36"/>
      <c r="F28" s="36"/>
      <c r="G28" s="36"/>
      <c r="H28" s="36"/>
      <c r="I28" s="36"/>
      <c r="J28" s="36"/>
      <c r="K28" s="36"/>
      <c r="L28" s="53"/>
      <c r="S28" s="36"/>
      <c r="T28" s="36"/>
      <c r="U28" s="36"/>
      <c r="V28" s="36"/>
      <c r="W28" s="36"/>
      <c r="X28" s="36"/>
      <c r="Y28" s="36"/>
      <c r="Z28" s="36"/>
      <c r="AA28" s="36"/>
      <c r="AB28" s="36"/>
      <c r="AC28" s="36"/>
      <c r="AD28" s="36"/>
      <c r="AE28" s="36"/>
    </row>
    <row r="29" spans="1:31" s="8" customFormat="1" ht="95.25" customHeight="1">
      <c r="A29" s="123"/>
      <c r="B29" s="124"/>
      <c r="C29" s="123"/>
      <c r="D29" s="123"/>
      <c r="E29" s="330" t="s">
        <v>41</v>
      </c>
      <c r="F29" s="330"/>
      <c r="G29" s="330"/>
      <c r="H29" s="330"/>
      <c r="I29" s="123"/>
      <c r="J29" s="123"/>
      <c r="K29" s="123"/>
      <c r="L29" s="125"/>
      <c r="S29" s="123"/>
      <c r="T29" s="123"/>
      <c r="U29" s="123"/>
      <c r="V29" s="123"/>
      <c r="W29" s="123"/>
      <c r="X29" s="123"/>
      <c r="Y29" s="123"/>
      <c r="Z29" s="123"/>
      <c r="AA29" s="123"/>
      <c r="AB29" s="123"/>
      <c r="AC29" s="123"/>
      <c r="AD29" s="123"/>
      <c r="AE29" s="123"/>
    </row>
    <row r="30" spans="1:31" s="2" customFormat="1" ht="6.95" customHeight="1">
      <c r="A30" s="36"/>
      <c r="B30" s="41"/>
      <c r="C30" s="36"/>
      <c r="D30" s="36"/>
      <c r="E30" s="36"/>
      <c r="F30" s="36"/>
      <c r="G30" s="36"/>
      <c r="H30" s="36"/>
      <c r="I30" s="36"/>
      <c r="J30" s="36"/>
      <c r="K30" s="36"/>
      <c r="L30" s="53"/>
      <c r="S30" s="36"/>
      <c r="T30" s="36"/>
      <c r="U30" s="36"/>
      <c r="V30" s="36"/>
      <c r="W30" s="36"/>
      <c r="X30" s="36"/>
      <c r="Y30" s="36"/>
      <c r="Z30" s="36"/>
      <c r="AA30" s="36"/>
      <c r="AB30" s="36"/>
      <c r="AC30" s="36"/>
      <c r="AD30" s="36"/>
      <c r="AE30" s="36"/>
    </row>
    <row r="31" spans="1:31" s="2" customFormat="1" ht="6.95" customHeight="1">
      <c r="A31" s="36"/>
      <c r="B31" s="41"/>
      <c r="C31" s="36"/>
      <c r="D31" s="126"/>
      <c r="E31" s="126"/>
      <c r="F31" s="126"/>
      <c r="G31" s="126"/>
      <c r="H31" s="126"/>
      <c r="I31" s="126"/>
      <c r="J31" s="126"/>
      <c r="K31" s="126"/>
      <c r="L31" s="53"/>
      <c r="S31" s="36"/>
      <c r="T31" s="36"/>
      <c r="U31" s="36"/>
      <c r="V31" s="36"/>
      <c r="W31" s="36"/>
      <c r="X31" s="36"/>
      <c r="Y31" s="36"/>
      <c r="Z31" s="36"/>
      <c r="AA31" s="36"/>
      <c r="AB31" s="36"/>
      <c r="AC31" s="36"/>
      <c r="AD31" s="36"/>
      <c r="AE31" s="36"/>
    </row>
    <row r="32" spans="1:31" s="2" customFormat="1" ht="25.35" customHeight="1">
      <c r="A32" s="36"/>
      <c r="B32" s="41"/>
      <c r="C32" s="36"/>
      <c r="D32" s="127" t="s">
        <v>42</v>
      </c>
      <c r="E32" s="36"/>
      <c r="F32" s="36"/>
      <c r="G32" s="36"/>
      <c r="H32" s="36"/>
      <c r="I32" s="36"/>
      <c r="J32" s="128">
        <f>ROUND(J141,2)</f>
        <v>0</v>
      </c>
      <c r="K32" s="36"/>
      <c r="L32" s="53"/>
      <c r="S32" s="36"/>
      <c r="T32" s="36"/>
      <c r="U32" s="36"/>
      <c r="V32" s="36"/>
      <c r="W32" s="36"/>
      <c r="X32" s="36"/>
      <c r="Y32" s="36"/>
      <c r="Z32" s="36"/>
      <c r="AA32" s="36"/>
      <c r="AB32" s="36"/>
      <c r="AC32" s="36"/>
      <c r="AD32" s="36"/>
      <c r="AE32" s="36"/>
    </row>
    <row r="33" spans="1:31" s="2" customFormat="1" ht="6.95" customHeight="1">
      <c r="A33" s="36"/>
      <c r="B33" s="41"/>
      <c r="C33" s="36"/>
      <c r="D33" s="126"/>
      <c r="E33" s="126"/>
      <c r="F33" s="126"/>
      <c r="G33" s="126"/>
      <c r="H33" s="126"/>
      <c r="I33" s="126"/>
      <c r="J33" s="126"/>
      <c r="K33" s="126"/>
      <c r="L33" s="53"/>
      <c r="S33" s="36"/>
      <c r="T33" s="36"/>
      <c r="U33" s="36"/>
      <c r="V33" s="36"/>
      <c r="W33" s="36"/>
      <c r="X33" s="36"/>
      <c r="Y33" s="36"/>
      <c r="Z33" s="36"/>
      <c r="AA33" s="36"/>
      <c r="AB33" s="36"/>
      <c r="AC33" s="36"/>
      <c r="AD33" s="36"/>
      <c r="AE33" s="36"/>
    </row>
    <row r="34" spans="1:31" s="2" customFormat="1" ht="14.45" customHeight="1">
      <c r="A34" s="36"/>
      <c r="B34" s="41"/>
      <c r="C34" s="36"/>
      <c r="D34" s="36"/>
      <c r="E34" s="36"/>
      <c r="F34" s="129" t="s">
        <v>44</v>
      </c>
      <c r="G34" s="36"/>
      <c r="H34" s="36"/>
      <c r="I34" s="129" t="s">
        <v>43</v>
      </c>
      <c r="J34" s="129" t="s">
        <v>45</v>
      </c>
      <c r="K34" s="36"/>
      <c r="L34" s="53"/>
      <c r="S34" s="36"/>
      <c r="T34" s="36"/>
      <c r="U34" s="36"/>
      <c r="V34" s="36"/>
      <c r="W34" s="36"/>
      <c r="X34" s="36"/>
      <c r="Y34" s="36"/>
      <c r="Z34" s="36"/>
      <c r="AA34" s="36"/>
      <c r="AB34" s="36"/>
      <c r="AC34" s="36"/>
      <c r="AD34" s="36"/>
      <c r="AE34" s="36"/>
    </row>
    <row r="35" spans="1:31" s="2" customFormat="1" ht="14.45" customHeight="1">
      <c r="A35" s="36"/>
      <c r="B35" s="41"/>
      <c r="C35" s="36"/>
      <c r="D35" s="130" t="s">
        <v>46</v>
      </c>
      <c r="E35" s="121" t="s">
        <v>47</v>
      </c>
      <c r="F35" s="131">
        <f>ROUND((SUM(BE141:BE736)),2)</f>
        <v>0</v>
      </c>
      <c r="G35" s="36"/>
      <c r="H35" s="36"/>
      <c r="I35" s="132">
        <v>0.21</v>
      </c>
      <c r="J35" s="131">
        <f>ROUND(((SUM(BE141:BE736))*I35),2)</f>
        <v>0</v>
      </c>
      <c r="K35" s="36"/>
      <c r="L35" s="53"/>
      <c r="S35" s="36"/>
      <c r="T35" s="36"/>
      <c r="U35" s="36"/>
      <c r="V35" s="36"/>
      <c r="W35" s="36"/>
      <c r="X35" s="36"/>
      <c r="Y35" s="36"/>
      <c r="Z35" s="36"/>
      <c r="AA35" s="36"/>
      <c r="AB35" s="36"/>
      <c r="AC35" s="36"/>
      <c r="AD35" s="36"/>
      <c r="AE35" s="36"/>
    </row>
    <row r="36" spans="1:31" s="2" customFormat="1" ht="14.45" customHeight="1">
      <c r="A36" s="36"/>
      <c r="B36" s="41"/>
      <c r="C36" s="36"/>
      <c r="D36" s="36"/>
      <c r="E36" s="121" t="s">
        <v>48</v>
      </c>
      <c r="F36" s="131">
        <f>ROUND((SUM(BF141:BF736)),2)</f>
        <v>0</v>
      </c>
      <c r="G36" s="36"/>
      <c r="H36" s="36"/>
      <c r="I36" s="132">
        <v>0.15</v>
      </c>
      <c r="J36" s="131">
        <f>ROUND(((SUM(BF141:BF736))*I36),2)</f>
        <v>0</v>
      </c>
      <c r="K36" s="36"/>
      <c r="L36" s="53"/>
      <c r="S36" s="36"/>
      <c r="T36" s="36"/>
      <c r="U36" s="36"/>
      <c r="V36" s="36"/>
      <c r="W36" s="36"/>
      <c r="X36" s="36"/>
      <c r="Y36" s="36"/>
      <c r="Z36" s="36"/>
      <c r="AA36" s="36"/>
      <c r="AB36" s="36"/>
      <c r="AC36" s="36"/>
      <c r="AD36" s="36"/>
      <c r="AE36" s="36"/>
    </row>
    <row r="37" spans="1:31" s="2" customFormat="1" ht="14.45" customHeight="1" hidden="1">
      <c r="A37" s="36"/>
      <c r="B37" s="41"/>
      <c r="C37" s="36"/>
      <c r="D37" s="36"/>
      <c r="E37" s="121" t="s">
        <v>49</v>
      </c>
      <c r="F37" s="131">
        <f>ROUND((SUM(BG141:BG736)),2)</f>
        <v>0</v>
      </c>
      <c r="G37" s="36"/>
      <c r="H37" s="36"/>
      <c r="I37" s="132">
        <v>0.21</v>
      </c>
      <c r="J37" s="131">
        <f>0</f>
        <v>0</v>
      </c>
      <c r="K37" s="36"/>
      <c r="L37" s="53"/>
      <c r="S37" s="36"/>
      <c r="T37" s="36"/>
      <c r="U37" s="36"/>
      <c r="V37" s="36"/>
      <c r="W37" s="36"/>
      <c r="X37" s="36"/>
      <c r="Y37" s="36"/>
      <c r="Z37" s="36"/>
      <c r="AA37" s="36"/>
      <c r="AB37" s="36"/>
      <c r="AC37" s="36"/>
      <c r="AD37" s="36"/>
      <c r="AE37" s="36"/>
    </row>
    <row r="38" spans="1:31" s="2" customFormat="1" ht="14.45" customHeight="1" hidden="1">
      <c r="A38" s="36"/>
      <c r="B38" s="41"/>
      <c r="C38" s="36"/>
      <c r="D38" s="36"/>
      <c r="E38" s="121" t="s">
        <v>50</v>
      </c>
      <c r="F38" s="131">
        <f>ROUND((SUM(BH141:BH736)),2)</f>
        <v>0</v>
      </c>
      <c r="G38" s="36"/>
      <c r="H38" s="36"/>
      <c r="I38" s="132">
        <v>0.15</v>
      </c>
      <c r="J38" s="131">
        <f>0</f>
        <v>0</v>
      </c>
      <c r="K38" s="36"/>
      <c r="L38" s="53"/>
      <c r="S38" s="36"/>
      <c r="T38" s="36"/>
      <c r="U38" s="36"/>
      <c r="V38" s="36"/>
      <c r="W38" s="36"/>
      <c r="X38" s="36"/>
      <c r="Y38" s="36"/>
      <c r="Z38" s="36"/>
      <c r="AA38" s="36"/>
      <c r="AB38" s="36"/>
      <c r="AC38" s="36"/>
      <c r="AD38" s="36"/>
      <c r="AE38" s="36"/>
    </row>
    <row r="39" spans="1:31" s="2" customFormat="1" ht="14.45" customHeight="1" hidden="1">
      <c r="A39" s="36"/>
      <c r="B39" s="41"/>
      <c r="C39" s="36"/>
      <c r="D39" s="36"/>
      <c r="E39" s="121" t="s">
        <v>51</v>
      </c>
      <c r="F39" s="131">
        <f>ROUND((SUM(BI141:BI736)),2)</f>
        <v>0</v>
      </c>
      <c r="G39" s="36"/>
      <c r="H39" s="36"/>
      <c r="I39" s="132">
        <v>0</v>
      </c>
      <c r="J39" s="131">
        <f>0</f>
        <v>0</v>
      </c>
      <c r="K39" s="36"/>
      <c r="L39" s="53"/>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53"/>
      <c r="S40" s="36"/>
      <c r="T40" s="36"/>
      <c r="U40" s="36"/>
      <c r="V40" s="36"/>
      <c r="W40" s="36"/>
      <c r="X40" s="36"/>
      <c r="Y40" s="36"/>
      <c r="Z40" s="36"/>
      <c r="AA40" s="36"/>
      <c r="AB40" s="36"/>
      <c r="AC40" s="36"/>
      <c r="AD40" s="36"/>
      <c r="AE40" s="36"/>
    </row>
    <row r="41" spans="1:31" s="2" customFormat="1" ht="25.35" customHeight="1">
      <c r="A41" s="36"/>
      <c r="B41" s="41"/>
      <c r="C41" s="133"/>
      <c r="D41" s="134" t="s">
        <v>52</v>
      </c>
      <c r="E41" s="135"/>
      <c r="F41" s="135"/>
      <c r="G41" s="136" t="s">
        <v>53</v>
      </c>
      <c r="H41" s="137" t="s">
        <v>54</v>
      </c>
      <c r="I41" s="135"/>
      <c r="J41" s="138">
        <f>SUM(J32:J39)</f>
        <v>0</v>
      </c>
      <c r="K41" s="139"/>
      <c r="L41" s="53"/>
      <c r="S41" s="36"/>
      <c r="T41" s="36"/>
      <c r="U41" s="36"/>
      <c r="V41" s="36"/>
      <c r="W41" s="36"/>
      <c r="X41" s="36"/>
      <c r="Y41" s="36"/>
      <c r="Z41" s="36"/>
      <c r="AA41" s="36"/>
      <c r="AB41" s="36"/>
      <c r="AC41" s="36"/>
      <c r="AD41" s="36"/>
      <c r="AE41" s="36"/>
    </row>
    <row r="42" spans="1:31" s="2" customFormat="1" ht="14.45" customHeight="1">
      <c r="A42" s="36"/>
      <c r="B42" s="41"/>
      <c r="C42" s="36"/>
      <c r="D42" s="36"/>
      <c r="E42" s="36"/>
      <c r="F42" s="36"/>
      <c r="G42" s="36"/>
      <c r="H42" s="36"/>
      <c r="I42" s="36"/>
      <c r="J42" s="36"/>
      <c r="K42" s="36"/>
      <c r="L42" s="53"/>
      <c r="S42" s="36"/>
      <c r="T42" s="36"/>
      <c r="U42" s="36"/>
      <c r="V42" s="36"/>
      <c r="W42" s="36"/>
      <c r="X42" s="36"/>
      <c r="Y42" s="36"/>
      <c r="Z42" s="36"/>
      <c r="AA42" s="36"/>
      <c r="AB42" s="36"/>
      <c r="AC42" s="36"/>
      <c r="AD42" s="36"/>
      <c r="AE42" s="36"/>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3"/>
      <c r="D50" s="140" t="s">
        <v>55</v>
      </c>
      <c r="E50" s="141"/>
      <c r="F50" s="141"/>
      <c r="G50" s="140" t="s">
        <v>56</v>
      </c>
      <c r="H50" s="141"/>
      <c r="I50" s="141"/>
      <c r="J50" s="141"/>
      <c r="K50" s="141"/>
      <c r="L50" s="5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6"/>
      <c r="B61" s="41"/>
      <c r="C61" s="36"/>
      <c r="D61" s="142" t="s">
        <v>57</v>
      </c>
      <c r="E61" s="143"/>
      <c r="F61" s="144" t="s">
        <v>58</v>
      </c>
      <c r="G61" s="142" t="s">
        <v>57</v>
      </c>
      <c r="H61" s="143"/>
      <c r="I61" s="143"/>
      <c r="J61" s="145" t="s">
        <v>58</v>
      </c>
      <c r="K61" s="143"/>
      <c r="L61" s="53"/>
      <c r="S61" s="36"/>
      <c r="T61" s="36"/>
      <c r="U61" s="36"/>
      <c r="V61" s="36"/>
      <c r="W61" s="36"/>
      <c r="X61" s="36"/>
      <c r="Y61" s="36"/>
      <c r="Z61" s="36"/>
      <c r="AA61" s="36"/>
      <c r="AB61" s="36"/>
      <c r="AC61" s="36"/>
      <c r="AD61" s="36"/>
      <c r="AE61" s="36"/>
    </row>
    <row r="62" spans="2:12" ht="12">
      <c r="B62" s="21"/>
      <c r="L62" s="21"/>
    </row>
    <row r="63" spans="2:12" ht="12">
      <c r="B63" s="21"/>
      <c r="L63" s="21"/>
    </row>
    <row r="64" spans="2:12" ht="12">
      <c r="B64" s="21"/>
      <c r="L64" s="21"/>
    </row>
    <row r="65" spans="1:31" s="2" customFormat="1" ht="12.75">
      <c r="A65" s="36"/>
      <c r="B65" s="41"/>
      <c r="C65" s="36"/>
      <c r="D65" s="140" t="s">
        <v>59</v>
      </c>
      <c r="E65" s="146"/>
      <c r="F65" s="146"/>
      <c r="G65" s="140" t="s">
        <v>60</v>
      </c>
      <c r="H65" s="146"/>
      <c r="I65" s="146"/>
      <c r="J65" s="146"/>
      <c r="K65" s="146"/>
      <c r="L65" s="53"/>
      <c r="S65" s="36"/>
      <c r="T65" s="36"/>
      <c r="U65" s="36"/>
      <c r="V65" s="36"/>
      <c r="W65" s="36"/>
      <c r="X65" s="36"/>
      <c r="Y65" s="36"/>
      <c r="Z65" s="36"/>
      <c r="AA65" s="36"/>
      <c r="AB65" s="36"/>
      <c r="AC65" s="36"/>
      <c r="AD65" s="36"/>
      <c r="AE65" s="36"/>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6"/>
      <c r="B76" s="41"/>
      <c r="C76" s="36"/>
      <c r="D76" s="142" t="s">
        <v>57</v>
      </c>
      <c r="E76" s="143"/>
      <c r="F76" s="144" t="s">
        <v>58</v>
      </c>
      <c r="G76" s="142" t="s">
        <v>57</v>
      </c>
      <c r="H76" s="143"/>
      <c r="I76" s="143"/>
      <c r="J76" s="145" t="s">
        <v>58</v>
      </c>
      <c r="K76" s="143"/>
      <c r="L76" s="53"/>
      <c r="S76" s="36"/>
      <c r="T76" s="36"/>
      <c r="U76" s="36"/>
      <c r="V76" s="36"/>
      <c r="W76" s="36"/>
      <c r="X76" s="36"/>
      <c r="Y76" s="36"/>
      <c r="Z76" s="36"/>
      <c r="AA76" s="36"/>
      <c r="AB76" s="36"/>
      <c r="AC76" s="36"/>
      <c r="AD76" s="36"/>
      <c r="AE76" s="36"/>
    </row>
    <row r="77" spans="1:31" s="2" customFormat="1" ht="14.45" customHeight="1">
      <c r="A77" s="36"/>
      <c r="B77" s="147"/>
      <c r="C77" s="148"/>
      <c r="D77" s="148"/>
      <c r="E77" s="148"/>
      <c r="F77" s="148"/>
      <c r="G77" s="148"/>
      <c r="H77" s="148"/>
      <c r="I77" s="148"/>
      <c r="J77" s="148"/>
      <c r="K77" s="148"/>
      <c r="L77" s="53"/>
      <c r="S77" s="36"/>
      <c r="T77" s="36"/>
      <c r="U77" s="36"/>
      <c r="V77" s="36"/>
      <c r="W77" s="36"/>
      <c r="X77" s="36"/>
      <c r="Y77" s="36"/>
      <c r="Z77" s="36"/>
      <c r="AA77" s="36"/>
      <c r="AB77" s="36"/>
      <c r="AC77" s="36"/>
      <c r="AD77" s="36"/>
      <c r="AE77" s="36"/>
    </row>
    <row r="81" spans="1:31" s="2" customFormat="1" ht="6.95" customHeight="1">
      <c r="A81" s="36"/>
      <c r="B81" s="149"/>
      <c r="C81" s="150"/>
      <c r="D81" s="150"/>
      <c r="E81" s="150"/>
      <c r="F81" s="150"/>
      <c r="G81" s="150"/>
      <c r="H81" s="150"/>
      <c r="I81" s="150"/>
      <c r="J81" s="150"/>
      <c r="K81" s="150"/>
      <c r="L81" s="53"/>
      <c r="S81" s="36"/>
      <c r="T81" s="36"/>
      <c r="U81" s="36"/>
      <c r="V81" s="36"/>
      <c r="W81" s="36"/>
      <c r="X81" s="36"/>
      <c r="Y81" s="36"/>
      <c r="Z81" s="36"/>
      <c r="AA81" s="36"/>
      <c r="AB81" s="36"/>
      <c r="AC81" s="36"/>
      <c r="AD81" s="36"/>
      <c r="AE81" s="36"/>
    </row>
    <row r="82" spans="1:31" s="2" customFormat="1" ht="24.95" customHeight="1">
      <c r="A82" s="36"/>
      <c r="B82" s="37"/>
      <c r="C82" s="24" t="s">
        <v>121</v>
      </c>
      <c r="D82" s="38"/>
      <c r="E82" s="38"/>
      <c r="F82" s="38"/>
      <c r="G82" s="38"/>
      <c r="H82" s="38"/>
      <c r="I82" s="38"/>
      <c r="J82" s="38"/>
      <c r="K82" s="38"/>
      <c r="L82" s="53"/>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38"/>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38"/>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22" t="str">
        <f>E7</f>
        <v>LF objekt ZZ – rekonstrukce krovu, střechy, zateplení a výměna oken</v>
      </c>
      <c r="F85" s="323"/>
      <c r="G85" s="323"/>
      <c r="H85" s="323"/>
      <c r="I85" s="38"/>
      <c r="J85" s="38"/>
      <c r="K85" s="38"/>
      <c r="L85" s="53"/>
      <c r="S85" s="36"/>
      <c r="T85" s="36"/>
      <c r="U85" s="36"/>
      <c r="V85" s="36"/>
      <c r="W85" s="36"/>
      <c r="X85" s="36"/>
      <c r="Y85" s="36"/>
      <c r="Z85" s="36"/>
      <c r="AA85" s="36"/>
      <c r="AB85" s="36"/>
      <c r="AC85" s="36"/>
      <c r="AD85" s="36"/>
      <c r="AE85" s="36"/>
    </row>
    <row r="86" spans="2:12" s="1" customFormat="1" ht="12" customHeight="1">
      <c r="B86" s="22"/>
      <c r="C86" s="30" t="s">
        <v>117</v>
      </c>
      <c r="D86" s="23"/>
      <c r="E86" s="23"/>
      <c r="F86" s="23"/>
      <c r="G86" s="23"/>
      <c r="H86" s="23"/>
      <c r="I86" s="23"/>
      <c r="J86" s="23"/>
      <c r="K86" s="23"/>
      <c r="L86" s="21"/>
    </row>
    <row r="87" spans="1:31" s="2" customFormat="1" ht="16.5" customHeight="1">
      <c r="A87" s="36"/>
      <c r="B87" s="37"/>
      <c r="C87" s="38"/>
      <c r="D87" s="38"/>
      <c r="E87" s="322" t="s">
        <v>118</v>
      </c>
      <c r="F87" s="321"/>
      <c r="G87" s="321"/>
      <c r="H87" s="321"/>
      <c r="I87" s="38"/>
      <c r="J87" s="38"/>
      <c r="K87" s="38"/>
      <c r="L87" s="53"/>
      <c r="S87" s="36"/>
      <c r="T87" s="36"/>
      <c r="U87" s="36"/>
      <c r="V87" s="36"/>
      <c r="W87" s="36"/>
      <c r="X87" s="36"/>
      <c r="Y87" s="36"/>
      <c r="Z87" s="36"/>
      <c r="AA87" s="36"/>
      <c r="AB87" s="36"/>
      <c r="AC87" s="36"/>
      <c r="AD87" s="36"/>
      <c r="AE87" s="36"/>
    </row>
    <row r="88" spans="1:31" s="2" customFormat="1" ht="12" customHeight="1">
      <c r="A88" s="36"/>
      <c r="B88" s="37"/>
      <c r="C88" s="30" t="s">
        <v>119</v>
      </c>
      <c r="D88" s="38"/>
      <c r="E88" s="38"/>
      <c r="F88" s="38"/>
      <c r="G88" s="38"/>
      <c r="H88" s="38"/>
      <c r="I88" s="38"/>
      <c r="J88" s="38"/>
      <c r="K88" s="38"/>
      <c r="L88" s="53"/>
      <c r="S88" s="36"/>
      <c r="T88" s="36"/>
      <c r="U88" s="36"/>
      <c r="V88" s="36"/>
      <c r="W88" s="36"/>
      <c r="X88" s="36"/>
      <c r="Y88" s="36"/>
      <c r="Z88" s="36"/>
      <c r="AA88" s="36"/>
      <c r="AB88" s="36"/>
      <c r="AC88" s="36"/>
      <c r="AD88" s="36"/>
      <c r="AE88" s="36"/>
    </row>
    <row r="89" spans="1:31" s="2" customFormat="1" ht="16.5" customHeight="1">
      <c r="A89" s="36"/>
      <c r="B89" s="37"/>
      <c r="C89" s="38"/>
      <c r="D89" s="38"/>
      <c r="E89" s="310" t="str">
        <f>E11</f>
        <v xml:space="preserve">1 - REKONSTRUKCE KROVU A STŘECHY </v>
      </c>
      <c r="F89" s="321"/>
      <c r="G89" s="321"/>
      <c r="H89" s="321"/>
      <c r="I89" s="38"/>
      <c r="J89" s="38"/>
      <c r="K89" s="38"/>
      <c r="L89" s="53"/>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38"/>
      <c r="J90" s="38"/>
      <c r="K90" s="38"/>
      <c r="L90" s="53"/>
      <c r="S90" s="36"/>
      <c r="T90" s="36"/>
      <c r="U90" s="36"/>
      <c r="V90" s="36"/>
      <c r="W90" s="36"/>
      <c r="X90" s="36"/>
      <c r="Y90" s="36"/>
      <c r="Z90" s="36"/>
      <c r="AA90" s="36"/>
      <c r="AB90" s="36"/>
      <c r="AC90" s="36"/>
      <c r="AD90" s="36"/>
      <c r="AE90" s="36"/>
    </row>
    <row r="91" spans="1:31" s="2" customFormat="1" ht="12" customHeight="1">
      <c r="A91" s="36"/>
      <c r="B91" s="37"/>
      <c r="C91" s="30" t="s">
        <v>22</v>
      </c>
      <c r="D91" s="38"/>
      <c r="E91" s="38"/>
      <c r="F91" s="28" t="str">
        <f>F14</f>
        <v xml:space="preserve"> </v>
      </c>
      <c r="G91" s="38"/>
      <c r="H91" s="38"/>
      <c r="I91" s="30" t="s">
        <v>24</v>
      </c>
      <c r="J91" s="68" t="str">
        <f>IF(J14="","",J14)</f>
        <v>11. 9. 2021</v>
      </c>
      <c r="K91" s="38"/>
      <c r="L91" s="53"/>
      <c r="S91" s="36"/>
      <c r="T91" s="36"/>
      <c r="U91" s="36"/>
      <c r="V91" s="36"/>
      <c r="W91" s="36"/>
      <c r="X91" s="36"/>
      <c r="Y91" s="36"/>
      <c r="Z91" s="36"/>
      <c r="AA91" s="36"/>
      <c r="AB91" s="36"/>
      <c r="AC91" s="36"/>
      <c r="AD91" s="36"/>
      <c r="AE91" s="36"/>
    </row>
    <row r="92" spans="1:31" s="2" customFormat="1" ht="6.95" customHeight="1">
      <c r="A92" s="36"/>
      <c r="B92" s="37"/>
      <c r="C92" s="38"/>
      <c r="D92" s="38"/>
      <c r="E92" s="38"/>
      <c r="F92" s="38"/>
      <c r="G92" s="38"/>
      <c r="H92" s="38"/>
      <c r="I92" s="38"/>
      <c r="J92" s="38"/>
      <c r="K92" s="38"/>
      <c r="L92" s="53"/>
      <c r="S92" s="36"/>
      <c r="T92" s="36"/>
      <c r="U92" s="36"/>
      <c r="V92" s="36"/>
      <c r="W92" s="36"/>
      <c r="X92" s="36"/>
      <c r="Y92" s="36"/>
      <c r="Z92" s="36"/>
      <c r="AA92" s="36"/>
      <c r="AB92" s="36"/>
      <c r="AC92" s="36"/>
      <c r="AD92" s="36"/>
      <c r="AE92" s="36"/>
    </row>
    <row r="93" spans="1:31" s="2" customFormat="1" ht="25.7" customHeight="1">
      <c r="A93" s="36"/>
      <c r="B93" s="37"/>
      <c r="C93" s="30" t="s">
        <v>30</v>
      </c>
      <c r="D93" s="38"/>
      <c r="E93" s="38"/>
      <c r="F93" s="28" t="str">
        <f>E17</f>
        <v xml:space="preserve">Ostravská univerzita </v>
      </c>
      <c r="G93" s="38"/>
      <c r="H93" s="38"/>
      <c r="I93" s="30" t="s">
        <v>36</v>
      </c>
      <c r="J93" s="34" t="str">
        <f>E23</f>
        <v>MARPO s.r.o., 28. října 66/201, Ostrava</v>
      </c>
      <c r="K93" s="38"/>
      <c r="L93" s="53"/>
      <c r="S93" s="36"/>
      <c r="T93" s="36"/>
      <c r="U93" s="36"/>
      <c r="V93" s="36"/>
      <c r="W93" s="36"/>
      <c r="X93" s="36"/>
      <c r="Y93" s="36"/>
      <c r="Z93" s="36"/>
      <c r="AA93" s="36"/>
      <c r="AB93" s="36"/>
      <c r="AC93" s="36"/>
      <c r="AD93" s="36"/>
      <c r="AE93" s="36"/>
    </row>
    <row r="94" spans="1:31" s="2" customFormat="1" ht="15.2" customHeight="1">
      <c r="A94" s="36"/>
      <c r="B94" s="37"/>
      <c r="C94" s="30" t="s">
        <v>34</v>
      </c>
      <c r="D94" s="38"/>
      <c r="E94" s="38"/>
      <c r="F94" s="28" t="str">
        <f>IF(E20="","",E20)</f>
        <v>Vyplň údaj</v>
      </c>
      <c r="G94" s="38"/>
      <c r="H94" s="38"/>
      <c r="I94" s="30" t="s">
        <v>39</v>
      </c>
      <c r="J94" s="34" t="str">
        <f>E26</f>
        <v xml:space="preserve"> </v>
      </c>
      <c r="K94" s="38"/>
      <c r="L94" s="53"/>
      <c r="S94" s="36"/>
      <c r="T94" s="36"/>
      <c r="U94" s="36"/>
      <c r="V94" s="36"/>
      <c r="W94" s="36"/>
      <c r="X94" s="36"/>
      <c r="Y94" s="36"/>
      <c r="Z94" s="36"/>
      <c r="AA94" s="36"/>
      <c r="AB94" s="36"/>
      <c r="AC94" s="36"/>
      <c r="AD94" s="36"/>
      <c r="AE94" s="36"/>
    </row>
    <row r="95" spans="1:31" s="2" customFormat="1" ht="10.35" customHeight="1">
      <c r="A95" s="36"/>
      <c r="B95" s="37"/>
      <c r="C95" s="38"/>
      <c r="D95" s="38"/>
      <c r="E95" s="38"/>
      <c r="F95" s="38"/>
      <c r="G95" s="38"/>
      <c r="H95" s="38"/>
      <c r="I95" s="38"/>
      <c r="J95" s="38"/>
      <c r="K95" s="38"/>
      <c r="L95" s="53"/>
      <c r="S95" s="36"/>
      <c r="T95" s="36"/>
      <c r="U95" s="36"/>
      <c r="V95" s="36"/>
      <c r="W95" s="36"/>
      <c r="X95" s="36"/>
      <c r="Y95" s="36"/>
      <c r="Z95" s="36"/>
      <c r="AA95" s="36"/>
      <c r="AB95" s="36"/>
      <c r="AC95" s="36"/>
      <c r="AD95" s="36"/>
      <c r="AE95" s="36"/>
    </row>
    <row r="96" spans="1:31" s="2" customFormat="1" ht="29.25" customHeight="1">
      <c r="A96" s="36"/>
      <c r="B96" s="37"/>
      <c r="C96" s="151" t="s">
        <v>122</v>
      </c>
      <c r="D96" s="152"/>
      <c r="E96" s="152"/>
      <c r="F96" s="152"/>
      <c r="G96" s="152"/>
      <c r="H96" s="152"/>
      <c r="I96" s="152"/>
      <c r="J96" s="153" t="s">
        <v>123</v>
      </c>
      <c r="K96" s="152"/>
      <c r="L96" s="53"/>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38"/>
      <c r="J97" s="38"/>
      <c r="K97" s="38"/>
      <c r="L97" s="53"/>
      <c r="S97" s="36"/>
      <c r="T97" s="36"/>
      <c r="U97" s="36"/>
      <c r="V97" s="36"/>
      <c r="W97" s="36"/>
      <c r="X97" s="36"/>
      <c r="Y97" s="36"/>
      <c r="Z97" s="36"/>
      <c r="AA97" s="36"/>
      <c r="AB97" s="36"/>
      <c r="AC97" s="36"/>
      <c r="AD97" s="36"/>
      <c r="AE97" s="36"/>
    </row>
    <row r="98" spans="1:47" s="2" customFormat="1" ht="22.9" customHeight="1">
      <c r="A98" s="36"/>
      <c r="B98" s="37"/>
      <c r="C98" s="154" t="s">
        <v>124</v>
      </c>
      <c r="D98" s="38"/>
      <c r="E98" s="38"/>
      <c r="F98" s="38"/>
      <c r="G98" s="38"/>
      <c r="H98" s="38"/>
      <c r="I98" s="38"/>
      <c r="J98" s="86">
        <f>J141</f>
        <v>0</v>
      </c>
      <c r="K98" s="38"/>
      <c r="L98" s="53"/>
      <c r="S98" s="36"/>
      <c r="T98" s="36"/>
      <c r="U98" s="36"/>
      <c r="V98" s="36"/>
      <c r="W98" s="36"/>
      <c r="X98" s="36"/>
      <c r="Y98" s="36"/>
      <c r="Z98" s="36"/>
      <c r="AA98" s="36"/>
      <c r="AB98" s="36"/>
      <c r="AC98" s="36"/>
      <c r="AD98" s="36"/>
      <c r="AE98" s="36"/>
      <c r="AU98" s="18" t="s">
        <v>125</v>
      </c>
    </row>
    <row r="99" spans="2:12" s="9" customFormat="1" ht="24.95" customHeight="1">
      <c r="B99" s="155"/>
      <c r="C99" s="156"/>
      <c r="D99" s="157" t="s">
        <v>126</v>
      </c>
      <c r="E99" s="158"/>
      <c r="F99" s="158"/>
      <c r="G99" s="158"/>
      <c r="H99" s="158"/>
      <c r="I99" s="158"/>
      <c r="J99" s="159">
        <f>J142</f>
        <v>0</v>
      </c>
      <c r="K99" s="156"/>
      <c r="L99" s="160"/>
    </row>
    <row r="100" spans="2:12" s="10" customFormat="1" ht="19.9" customHeight="1">
      <c r="B100" s="161"/>
      <c r="C100" s="106"/>
      <c r="D100" s="162" t="s">
        <v>127</v>
      </c>
      <c r="E100" s="163"/>
      <c r="F100" s="163"/>
      <c r="G100" s="163"/>
      <c r="H100" s="163"/>
      <c r="I100" s="163"/>
      <c r="J100" s="164">
        <f>J143</f>
        <v>0</v>
      </c>
      <c r="K100" s="106"/>
      <c r="L100" s="165"/>
    </row>
    <row r="101" spans="2:12" s="10" customFormat="1" ht="19.9" customHeight="1">
      <c r="B101" s="161"/>
      <c r="C101" s="106"/>
      <c r="D101" s="162" t="s">
        <v>128</v>
      </c>
      <c r="E101" s="163"/>
      <c r="F101" s="163"/>
      <c r="G101" s="163"/>
      <c r="H101" s="163"/>
      <c r="I101" s="163"/>
      <c r="J101" s="164">
        <f>J167</f>
        <v>0</v>
      </c>
      <c r="K101" s="106"/>
      <c r="L101" s="165"/>
    </row>
    <row r="102" spans="2:12" s="10" customFormat="1" ht="19.9" customHeight="1">
      <c r="B102" s="161"/>
      <c r="C102" s="106"/>
      <c r="D102" s="162" t="s">
        <v>129</v>
      </c>
      <c r="E102" s="163"/>
      <c r="F102" s="163"/>
      <c r="G102" s="163"/>
      <c r="H102" s="163"/>
      <c r="I102" s="163"/>
      <c r="J102" s="164">
        <f>J190</f>
        <v>0</v>
      </c>
      <c r="K102" s="106"/>
      <c r="L102" s="165"/>
    </row>
    <row r="103" spans="2:12" s="10" customFormat="1" ht="19.9" customHeight="1">
      <c r="B103" s="161"/>
      <c r="C103" s="106"/>
      <c r="D103" s="162" t="s">
        <v>130</v>
      </c>
      <c r="E103" s="163"/>
      <c r="F103" s="163"/>
      <c r="G103" s="163"/>
      <c r="H103" s="163"/>
      <c r="I103" s="163"/>
      <c r="J103" s="164">
        <f>J280</f>
        <v>0</v>
      </c>
      <c r="K103" s="106"/>
      <c r="L103" s="165"/>
    </row>
    <row r="104" spans="2:12" s="10" customFormat="1" ht="19.9" customHeight="1">
      <c r="B104" s="161"/>
      <c r="C104" s="106"/>
      <c r="D104" s="162" t="s">
        <v>131</v>
      </c>
      <c r="E104" s="163"/>
      <c r="F104" s="163"/>
      <c r="G104" s="163"/>
      <c r="H104" s="163"/>
      <c r="I104" s="163"/>
      <c r="J104" s="164">
        <f>J384</f>
        <v>0</v>
      </c>
      <c r="K104" s="106"/>
      <c r="L104" s="165"/>
    </row>
    <row r="105" spans="2:12" s="10" customFormat="1" ht="19.9" customHeight="1">
      <c r="B105" s="161"/>
      <c r="C105" s="106"/>
      <c r="D105" s="162" t="s">
        <v>132</v>
      </c>
      <c r="E105" s="163"/>
      <c r="F105" s="163"/>
      <c r="G105" s="163"/>
      <c r="H105" s="163"/>
      <c r="I105" s="163"/>
      <c r="J105" s="164">
        <f>J392</f>
        <v>0</v>
      </c>
      <c r="K105" s="106"/>
      <c r="L105" s="165"/>
    </row>
    <row r="106" spans="2:12" s="9" customFormat="1" ht="24.95" customHeight="1">
      <c r="B106" s="155"/>
      <c r="C106" s="156"/>
      <c r="D106" s="157" t="s">
        <v>133</v>
      </c>
      <c r="E106" s="158"/>
      <c r="F106" s="158"/>
      <c r="G106" s="158"/>
      <c r="H106" s="158"/>
      <c r="I106" s="158"/>
      <c r="J106" s="159">
        <f>J394</f>
        <v>0</v>
      </c>
      <c r="K106" s="156"/>
      <c r="L106" s="160"/>
    </row>
    <row r="107" spans="2:12" s="10" customFormat="1" ht="19.9" customHeight="1">
      <c r="B107" s="161"/>
      <c r="C107" s="106"/>
      <c r="D107" s="162" t="s">
        <v>134</v>
      </c>
      <c r="E107" s="163"/>
      <c r="F107" s="163"/>
      <c r="G107" s="163"/>
      <c r="H107" s="163"/>
      <c r="I107" s="163"/>
      <c r="J107" s="164">
        <f>J395</f>
        <v>0</v>
      </c>
      <c r="K107" s="106"/>
      <c r="L107" s="165"/>
    </row>
    <row r="108" spans="2:12" s="10" customFormat="1" ht="19.9" customHeight="1">
      <c r="B108" s="161"/>
      <c r="C108" s="106"/>
      <c r="D108" s="162" t="s">
        <v>135</v>
      </c>
      <c r="E108" s="163"/>
      <c r="F108" s="163"/>
      <c r="G108" s="163"/>
      <c r="H108" s="163"/>
      <c r="I108" s="163"/>
      <c r="J108" s="164">
        <f>J438</f>
        <v>0</v>
      </c>
      <c r="K108" s="106"/>
      <c r="L108" s="165"/>
    </row>
    <row r="109" spans="2:12" s="10" customFormat="1" ht="19.9" customHeight="1">
      <c r="B109" s="161"/>
      <c r="C109" s="106"/>
      <c r="D109" s="162" t="s">
        <v>136</v>
      </c>
      <c r="E109" s="163"/>
      <c r="F109" s="163"/>
      <c r="G109" s="163"/>
      <c r="H109" s="163"/>
      <c r="I109" s="163"/>
      <c r="J109" s="164">
        <f>J486</f>
        <v>0</v>
      </c>
      <c r="K109" s="106"/>
      <c r="L109" s="165"/>
    </row>
    <row r="110" spans="2:12" s="10" customFormat="1" ht="19.9" customHeight="1">
      <c r="B110" s="161"/>
      <c r="C110" s="106"/>
      <c r="D110" s="162" t="s">
        <v>137</v>
      </c>
      <c r="E110" s="163"/>
      <c r="F110" s="163"/>
      <c r="G110" s="163"/>
      <c r="H110" s="163"/>
      <c r="I110" s="163"/>
      <c r="J110" s="164">
        <f>J490</f>
        <v>0</v>
      </c>
      <c r="K110" s="106"/>
      <c r="L110" s="165"/>
    </row>
    <row r="111" spans="2:12" s="10" customFormat="1" ht="19.9" customHeight="1">
      <c r="B111" s="161"/>
      <c r="C111" s="106"/>
      <c r="D111" s="162" t="s">
        <v>138</v>
      </c>
      <c r="E111" s="163"/>
      <c r="F111" s="163"/>
      <c r="G111" s="163"/>
      <c r="H111" s="163"/>
      <c r="I111" s="163"/>
      <c r="J111" s="164">
        <f>J494</f>
        <v>0</v>
      </c>
      <c r="K111" s="106"/>
      <c r="L111" s="165"/>
    </row>
    <row r="112" spans="2:12" s="10" customFormat="1" ht="19.9" customHeight="1">
      <c r="B112" s="161"/>
      <c r="C112" s="106"/>
      <c r="D112" s="162" t="s">
        <v>139</v>
      </c>
      <c r="E112" s="163"/>
      <c r="F112" s="163"/>
      <c r="G112" s="163"/>
      <c r="H112" s="163"/>
      <c r="I112" s="163"/>
      <c r="J112" s="164">
        <f>J590</f>
        <v>0</v>
      </c>
      <c r="K112" s="106"/>
      <c r="L112" s="165"/>
    </row>
    <row r="113" spans="2:12" s="10" customFormat="1" ht="19.9" customHeight="1">
      <c r="B113" s="161"/>
      <c r="C113" s="106"/>
      <c r="D113" s="162" t="s">
        <v>140</v>
      </c>
      <c r="E113" s="163"/>
      <c r="F113" s="163"/>
      <c r="G113" s="163"/>
      <c r="H113" s="163"/>
      <c r="I113" s="163"/>
      <c r="J113" s="164">
        <f>J609</f>
        <v>0</v>
      </c>
      <c r="K113" s="106"/>
      <c r="L113" s="165"/>
    </row>
    <row r="114" spans="2:12" s="10" customFormat="1" ht="19.9" customHeight="1">
      <c r="B114" s="161"/>
      <c r="C114" s="106"/>
      <c r="D114" s="162" t="s">
        <v>141</v>
      </c>
      <c r="E114" s="163"/>
      <c r="F114" s="163"/>
      <c r="G114" s="163"/>
      <c r="H114" s="163"/>
      <c r="I114" s="163"/>
      <c r="J114" s="164">
        <f>J681</f>
        <v>0</v>
      </c>
      <c r="K114" s="106"/>
      <c r="L114" s="165"/>
    </row>
    <row r="115" spans="2:12" s="10" customFormat="1" ht="19.9" customHeight="1">
      <c r="B115" s="161"/>
      <c r="C115" s="106"/>
      <c r="D115" s="162" t="s">
        <v>142</v>
      </c>
      <c r="E115" s="163"/>
      <c r="F115" s="163"/>
      <c r="G115" s="163"/>
      <c r="H115" s="163"/>
      <c r="I115" s="163"/>
      <c r="J115" s="164">
        <f>J691</f>
        <v>0</v>
      </c>
      <c r="K115" s="106"/>
      <c r="L115" s="165"/>
    </row>
    <row r="116" spans="2:12" s="10" customFormat="1" ht="19.9" customHeight="1">
      <c r="B116" s="161"/>
      <c r="C116" s="106"/>
      <c r="D116" s="162" t="s">
        <v>143</v>
      </c>
      <c r="E116" s="163"/>
      <c r="F116" s="163"/>
      <c r="G116" s="163"/>
      <c r="H116" s="163"/>
      <c r="I116" s="163"/>
      <c r="J116" s="164">
        <f>J717</f>
        <v>0</v>
      </c>
      <c r="K116" s="106"/>
      <c r="L116" s="165"/>
    </row>
    <row r="117" spans="2:12" s="9" customFormat="1" ht="24.95" customHeight="1">
      <c r="B117" s="155"/>
      <c r="C117" s="156"/>
      <c r="D117" s="157" t="s">
        <v>144</v>
      </c>
      <c r="E117" s="158"/>
      <c r="F117" s="158"/>
      <c r="G117" s="158"/>
      <c r="H117" s="158"/>
      <c r="I117" s="158"/>
      <c r="J117" s="159">
        <f>J724</f>
        <v>0</v>
      </c>
      <c r="K117" s="156"/>
      <c r="L117" s="160"/>
    </row>
    <row r="118" spans="2:12" s="10" customFormat="1" ht="19.9" customHeight="1">
      <c r="B118" s="161"/>
      <c r="C118" s="106"/>
      <c r="D118" s="162" t="s">
        <v>145</v>
      </c>
      <c r="E118" s="163"/>
      <c r="F118" s="163"/>
      <c r="G118" s="163"/>
      <c r="H118" s="163"/>
      <c r="I118" s="163"/>
      <c r="J118" s="164">
        <f>J725</f>
        <v>0</v>
      </c>
      <c r="K118" s="106"/>
      <c r="L118" s="165"/>
    </row>
    <row r="119" spans="2:12" s="10" customFormat="1" ht="19.9" customHeight="1">
      <c r="B119" s="161"/>
      <c r="C119" s="106"/>
      <c r="D119" s="162" t="s">
        <v>146</v>
      </c>
      <c r="E119" s="163"/>
      <c r="F119" s="163"/>
      <c r="G119" s="163"/>
      <c r="H119" s="163"/>
      <c r="I119" s="163"/>
      <c r="J119" s="164">
        <f>J731</f>
        <v>0</v>
      </c>
      <c r="K119" s="106"/>
      <c r="L119" s="165"/>
    </row>
    <row r="120" spans="1:31" s="2" customFormat="1" ht="21.75" customHeight="1">
      <c r="A120" s="36"/>
      <c r="B120" s="37"/>
      <c r="C120" s="38"/>
      <c r="D120" s="38"/>
      <c r="E120" s="38"/>
      <c r="F120" s="38"/>
      <c r="G120" s="38"/>
      <c r="H120" s="38"/>
      <c r="I120" s="38"/>
      <c r="J120" s="38"/>
      <c r="K120" s="38"/>
      <c r="L120" s="53"/>
      <c r="S120" s="36"/>
      <c r="T120" s="36"/>
      <c r="U120" s="36"/>
      <c r="V120" s="36"/>
      <c r="W120" s="36"/>
      <c r="X120" s="36"/>
      <c r="Y120" s="36"/>
      <c r="Z120" s="36"/>
      <c r="AA120" s="36"/>
      <c r="AB120" s="36"/>
      <c r="AC120" s="36"/>
      <c r="AD120" s="36"/>
      <c r="AE120" s="36"/>
    </row>
    <row r="121" spans="1:31" s="2" customFormat="1" ht="6.95" customHeight="1">
      <c r="A121" s="36"/>
      <c r="B121" s="56"/>
      <c r="C121" s="57"/>
      <c r="D121" s="57"/>
      <c r="E121" s="57"/>
      <c r="F121" s="57"/>
      <c r="G121" s="57"/>
      <c r="H121" s="57"/>
      <c r="I121" s="57"/>
      <c r="J121" s="57"/>
      <c r="K121" s="57"/>
      <c r="L121" s="53"/>
      <c r="S121" s="36"/>
      <c r="T121" s="36"/>
      <c r="U121" s="36"/>
      <c r="V121" s="36"/>
      <c r="W121" s="36"/>
      <c r="X121" s="36"/>
      <c r="Y121" s="36"/>
      <c r="Z121" s="36"/>
      <c r="AA121" s="36"/>
      <c r="AB121" s="36"/>
      <c r="AC121" s="36"/>
      <c r="AD121" s="36"/>
      <c r="AE121" s="36"/>
    </row>
    <row r="125" spans="1:31" s="2" customFormat="1" ht="6.95" customHeight="1">
      <c r="A125" s="36"/>
      <c r="B125" s="58"/>
      <c r="C125" s="59"/>
      <c r="D125" s="59"/>
      <c r="E125" s="59"/>
      <c r="F125" s="59"/>
      <c r="G125" s="59"/>
      <c r="H125" s="59"/>
      <c r="I125" s="59"/>
      <c r="J125" s="59"/>
      <c r="K125" s="59"/>
      <c r="L125" s="53"/>
      <c r="S125" s="36"/>
      <c r="T125" s="36"/>
      <c r="U125" s="36"/>
      <c r="V125" s="36"/>
      <c r="W125" s="36"/>
      <c r="X125" s="36"/>
      <c r="Y125" s="36"/>
      <c r="Z125" s="36"/>
      <c r="AA125" s="36"/>
      <c r="AB125" s="36"/>
      <c r="AC125" s="36"/>
      <c r="AD125" s="36"/>
      <c r="AE125" s="36"/>
    </row>
    <row r="126" spans="1:31" s="2" customFormat="1" ht="24.95" customHeight="1">
      <c r="A126" s="36"/>
      <c r="B126" s="37"/>
      <c r="C126" s="24" t="s">
        <v>147</v>
      </c>
      <c r="D126" s="38"/>
      <c r="E126" s="38"/>
      <c r="F126" s="38"/>
      <c r="G126" s="38"/>
      <c r="H126" s="38"/>
      <c r="I126" s="38"/>
      <c r="J126" s="38"/>
      <c r="K126" s="38"/>
      <c r="L126" s="53"/>
      <c r="S126" s="36"/>
      <c r="T126" s="36"/>
      <c r="U126" s="36"/>
      <c r="V126" s="36"/>
      <c r="W126" s="36"/>
      <c r="X126" s="36"/>
      <c r="Y126" s="36"/>
      <c r="Z126" s="36"/>
      <c r="AA126" s="36"/>
      <c r="AB126" s="36"/>
      <c r="AC126" s="36"/>
      <c r="AD126" s="36"/>
      <c r="AE126" s="36"/>
    </row>
    <row r="127" spans="1:31" s="2" customFormat="1" ht="6.95" customHeight="1">
      <c r="A127" s="36"/>
      <c r="B127" s="37"/>
      <c r="C127" s="38"/>
      <c r="D127" s="38"/>
      <c r="E127" s="38"/>
      <c r="F127" s="38"/>
      <c r="G127" s="38"/>
      <c r="H127" s="38"/>
      <c r="I127" s="38"/>
      <c r="J127" s="38"/>
      <c r="K127" s="38"/>
      <c r="L127" s="53"/>
      <c r="S127" s="36"/>
      <c r="T127" s="36"/>
      <c r="U127" s="36"/>
      <c r="V127" s="36"/>
      <c r="W127" s="36"/>
      <c r="X127" s="36"/>
      <c r="Y127" s="36"/>
      <c r="Z127" s="36"/>
      <c r="AA127" s="36"/>
      <c r="AB127" s="36"/>
      <c r="AC127" s="36"/>
      <c r="AD127" s="36"/>
      <c r="AE127" s="36"/>
    </row>
    <row r="128" spans="1:31" s="2" customFormat="1" ht="12" customHeight="1">
      <c r="A128" s="36"/>
      <c r="B128" s="37"/>
      <c r="C128" s="30" t="s">
        <v>16</v>
      </c>
      <c r="D128" s="38"/>
      <c r="E128" s="38"/>
      <c r="F128" s="38"/>
      <c r="G128" s="38"/>
      <c r="H128" s="38"/>
      <c r="I128" s="38"/>
      <c r="J128" s="38"/>
      <c r="K128" s="38"/>
      <c r="L128" s="53"/>
      <c r="S128" s="36"/>
      <c r="T128" s="36"/>
      <c r="U128" s="36"/>
      <c r="V128" s="36"/>
      <c r="W128" s="36"/>
      <c r="X128" s="36"/>
      <c r="Y128" s="36"/>
      <c r="Z128" s="36"/>
      <c r="AA128" s="36"/>
      <c r="AB128" s="36"/>
      <c r="AC128" s="36"/>
      <c r="AD128" s="36"/>
      <c r="AE128" s="36"/>
    </row>
    <row r="129" spans="1:31" s="2" customFormat="1" ht="16.5" customHeight="1">
      <c r="A129" s="36"/>
      <c r="B129" s="37"/>
      <c r="C129" s="38"/>
      <c r="D129" s="38"/>
      <c r="E129" s="322" t="str">
        <f>E7</f>
        <v>LF objekt ZZ – rekonstrukce krovu, střechy, zateplení a výměna oken</v>
      </c>
      <c r="F129" s="323"/>
      <c r="G129" s="323"/>
      <c r="H129" s="323"/>
      <c r="I129" s="38"/>
      <c r="J129" s="38"/>
      <c r="K129" s="38"/>
      <c r="L129" s="53"/>
      <c r="S129" s="36"/>
      <c r="T129" s="36"/>
      <c r="U129" s="36"/>
      <c r="V129" s="36"/>
      <c r="W129" s="36"/>
      <c r="X129" s="36"/>
      <c r="Y129" s="36"/>
      <c r="Z129" s="36"/>
      <c r="AA129" s="36"/>
      <c r="AB129" s="36"/>
      <c r="AC129" s="36"/>
      <c r="AD129" s="36"/>
      <c r="AE129" s="36"/>
    </row>
    <row r="130" spans="2:12" s="1" customFormat="1" ht="12" customHeight="1">
      <c r="B130" s="22"/>
      <c r="C130" s="30" t="s">
        <v>117</v>
      </c>
      <c r="D130" s="23"/>
      <c r="E130" s="23"/>
      <c r="F130" s="23"/>
      <c r="G130" s="23"/>
      <c r="H130" s="23"/>
      <c r="I130" s="23"/>
      <c r="J130" s="23"/>
      <c r="K130" s="23"/>
      <c r="L130" s="21"/>
    </row>
    <row r="131" spans="1:31" s="2" customFormat="1" ht="16.5" customHeight="1">
      <c r="A131" s="36"/>
      <c r="B131" s="37"/>
      <c r="C131" s="38"/>
      <c r="D131" s="38"/>
      <c r="E131" s="322" t="s">
        <v>118</v>
      </c>
      <c r="F131" s="321"/>
      <c r="G131" s="321"/>
      <c r="H131" s="321"/>
      <c r="I131" s="38"/>
      <c r="J131" s="38"/>
      <c r="K131" s="38"/>
      <c r="L131" s="53"/>
      <c r="S131" s="36"/>
      <c r="T131" s="36"/>
      <c r="U131" s="36"/>
      <c r="V131" s="36"/>
      <c r="W131" s="36"/>
      <c r="X131" s="36"/>
      <c r="Y131" s="36"/>
      <c r="Z131" s="36"/>
      <c r="AA131" s="36"/>
      <c r="AB131" s="36"/>
      <c r="AC131" s="36"/>
      <c r="AD131" s="36"/>
      <c r="AE131" s="36"/>
    </row>
    <row r="132" spans="1:31" s="2" customFormat="1" ht="12" customHeight="1">
      <c r="A132" s="36"/>
      <c r="B132" s="37"/>
      <c r="C132" s="30" t="s">
        <v>119</v>
      </c>
      <c r="D132" s="38"/>
      <c r="E132" s="38"/>
      <c r="F132" s="38"/>
      <c r="G132" s="38"/>
      <c r="H132" s="38"/>
      <c r="I132" s="38"/>
      <c r="J132" s="38"/>
      <c r="K132" s="38"/>
      <c r="L132" s="53"/>
      <c r="S132" s="36"/>
      <c r="T132" s="36"/>
      <c r="U132" s="36"/>
      <c r="V132" s="36"/>
      <c r="W132" s="36"/>
      <c r="X132" s="36"/>
      <c r="Y132" s="36"/>
      <c r="Z132" s="36"/>
      <c r="AA132" s="36"/>
      <c r="AB132" s="36"/>
      <c r="AC132" s="36"/>
      <c r="AD132" s="36"/>
      <c r="AE132" s="36"/>
    </row>
    <row r="133" spans="1:31" s="2" customFormat="1" ht="16.5" customHeight="1">
      <c r="A133" s="36"/>
      <c r="B133" s="37"/>
      <c r="C133" s="38"/>
      <c r="D133" s="38"/>
      <c r="E133" s="310" t="str">
        <f>E11</f>
        <v xml:space="preserve">1 - REKONSTRUKCE KROVU A STŘECHY </v>
      </c>
      <c r="F133" s="321"/>
      <c r="G133" s="321"/>
      <c r="H133" s="321"/>
      <c r="I133" s="38"/>
      <c r="J133" s="38"/>
      <c r="K133" s="38"/>
      <c r="L133" s="53"/>
      <c r="S133" s="36"/>
      <c r="T133" s="36"/>
      <c r="U133" s="36"/>
      <c r="V133" s="36"/>
      <c r="W133" s="36"/>
      <c r="X133" s="36"/>
      <c r="Y133" s="36"/>
      <c r="Z133" s="36"/>
      <c r="AA133" s="36"/>
      <c r="AB133" s="36"/>
      <c r="AC133" s="36"/>
      <c r="AD133" s="36"/>
      <c r="AE133" s="36"/>
    </row>
    <row r="134" spans="1:31" s="2" customFormat="1" ht="6.95" customHeight="1">
      <c r="A134" s="36"/>
      <c r="B134" s="37"/>
      <c r="C134" s="38"/>
      <c r="D134" s="38"/>
      <c r="E134" s="38"/>
      <c r="F134" s="38"/>
      <c r="G134" s="38"/>
      <c r="H134" s="38"/>
      <c r="I134" s="38"/>
      <c r="J134" s="38"/>
      <c r="K134" s="38"/>
      <c r="L134" s="53"/>
      <c r="S134" s="36"/>
      <c r="T134" s="36"/>
      <c r="U134" s="36"/>
      <c r="V134" s="36"/>
      <c r="W134" s="36"/>
      <c r="X134" s="36"/>
      <c r="Y134" s="36"/>
      <c r="Z134" s="36"/>
      <c r="AA134" s="36"/>
      <c r="AB134" s="36"/>
      <c r="AC134" s="36"/>
      <c r="AD134" s="36"/>
      <c r="AE134" s="36"/>
    </row>
    <row r="135" spans="1:31" s="2" customFormat="1" ht="12" customHeight="1">
      <c r="A135" s="36"/>
      <c r="B135" s="37"/>
      <c r="C135" s="30" t="s">
        <v>22</v>
      </c>
      <c r="D135" s="38"/>
      <c r="E135" s="38"/>
      <c r="F135" s="28" t="str">
        <f>F14</f>
        <v xml:space="preserve"> </v>
      </c>
      <c r="G135" s="38"/>
      <c r="H135" s="38"/>
      <c r="I135" s="30" t="s">
        <v>24</v>
      </c>
      <c r="J135" s="68" t="str">
        <f>IF(J14="","",J14)</f>
        <v>11. 9. 2021</v>
      </c>
      <c r="K135" s="38"/>
      <c r="L135" s="53"/>
      <c r="S135" s="36"/>
      <c r="T135" s="36"/>
      <c r="U135" s="36"/>
      <c r="V135" s="36"/>
      <c r="W135" s="36"/>
      <c r="X135" s="36"/>
      <c r="Y135" s="36"/>
      <c r="Z135" s="36"/>
      <c r="AA135" s="36"/>
      <c r="AB135" s="36"/>
      <c r="AC135" s="36"/>
      <c r="AD135" s="36"/>
      <c r="AE135" s="36"/>
    </row>
    <row r="136" spans="1:31" s="2" customFormat="1" ht="6.95" customHeight="1">
      <c r="A136" s="36"/>
      <c r="B136" s="37"/>
      <c r="C136" s="38"/>
      <c r="D136" s="38"/>
      <c r="E136" s="38"/>
      <c r="F136" s="38"/>
      <c r="G136" s="38"/>
      <c r="H136" s="38"/>
      <c r="I136" s="38"/>
      <c r="J136" s="38"/>
      <c r="K136" s="38"/>
      <c r="L136" s="53"/>
      <c r="S136" s="36"/>
      <c r="T136" s="36"/>
      <c r="U136" s="36"/>
      <c r="V136" s="36"/>
      <c r="W136" s="36"/>
      <c r="X136" s="36"/>
      <c r="Y136" s="36"/>
      <c r="Z136" s="36"/>
      <c r="AA136" s="36"/>
      <c r="AB136" s="36"/>
      <c r="AC136" s="36"/>
      <c r="AD136" s="36"/>
      <c r="AE136" s="36"/>
    </row>
    <row r="137" spans="1:31" s="2" customFormat="1" ht="25.7" customHeight="1">
      <c r="A137" s="36"/>
      <c r="B137" s="37"/>
      <c r="C137" s="30" t="s">
        <v>30</v>
      </c>
      <c r="D137" s="38"/>
      <c r="E137" s="38"/>
      <c r="F137" s="28" t="str">
        <f>E17</f>
        <v xml:space="preserve">Ostravská univerzita </v>
      </c>
      <c r="G137" s="38"/>
      <c r="H137" s="38"/>
      <c r="I137" s="30" t="s">
        <v>36</v>
      </c>
      <c r="J137" s="34" t="str">
        <f>E23</f>
        <v>MARPO s.r.o., 28. října 66/201, Ostrava</v>
      </c>
      <c r="K137" s="38"/>
      <c r="L137" s="53"/>
      <c r="S137" s="36"/>
      <c r="T137" s="36"/>
      <c r="U137" s="36"/>
      <c r="V137" s="36"/>
      <c r="W137" s="36"/>
      <c r="X137" s="36"/>
      <c r="Y137" s="36"/>
      <c r="Z137" s="36"/>
      <c r="AA137" s="36"/>
      <c r="AB137" s="36"/>
      <c r="AC137" s="36"/>
      <c r="AD137" s="36"/>
      <c r="AE137" s="36"/>
    </row>
    <row r="138" spans="1:31" s="2" customFormat="1" ht="15.2" customHeight="1">
      <c r="A138" s="36"/>
      <c r="B138" s="37"/>
      <c r="C138" s="30" t="s">
        <v>34</v>
      </c>
      <c r="D138" s="38"/>
      <c r="E138" s="38"/>
      <c r="F138" s="28" t="str">
        <f>IF(E20="","",E20)</f>
        <v>Vyplň údaj</v>
      </c>
      <c r="G138" s="38"/>
      <c r="H138" s="38"/>
      <c r="I138" s="30" t="s">
        <v>39</v>
      </c>
      <c r="J138" s="34" t="str">
        <f>E26</f>
        <v xml:space="preserve"> </v>
      </c>
      <c r="K138" s="38"/>
      <c r="L138" s="53"/>
      <c r="S138" s="36"/>
      <c r="T138" s="36"/>
      <c r="U138" s="36"/>
      <c r="V138" s="36"/>
      <c r="W138" s="36"/>
      <c r="X138" s="36"/>
      <c r="Y138" s="36"/>
      <c r="Z138" s="36"/>
      <c r="AA138" s="36"/>
      <c r="AB138" s="36"/>
      <c r="AC138" s="36"/>
      <c r="AD138" s="36"/>
      <c r="AE138" s="36"/>
    </row>
    <row r="139" spans="1:31" s="2" customFormat="1" ht="10.35" customHeight="1">
      <c r="A139" s="36"/>
      <c r="B139" s="37"/>
      <c r="C139" s="38"/>
      <c r="D139" s="38"/>
      <c r="E139" s="38"/>
      <c r="F139" s="38"/>
      <c r="G139" s="38"/>
      <c r="H139" s="38"/>
      <c r="I139" s="38"/>
      <c r="J139" s="38"/>
      <c r="K139" s="38"/>
      <c r="L139" s="53"/>
      <c r="S139" s="36"/>
      <c r="T139" s="36"/>
      <c r="U139" s="36"/>
      <c r="V139" s="36"/>
      <c r="W139" s="36"/>
      <c r="X139" s="36"/>
      <c r="Y139" s="36"/>
      <c r="Z139" s="36"/>
      <c r="AA139" s="36"/>
      <c r="AB139" s="36"/>
      <c r="AC139" s="36"/>
      <c r="AD139" s="36"/>
      <c r="AE139" s="36"/>
    </row>
    <row r="140" spans="1:31" s="11" customFormat="1" ht="29.25" customHeight="1">
      <c r="A140" s="166"/>
      <c r="B140" s="167"/>
      <c r="C140" s="168" t="s">
        <v>148</v>
      </c>
      <c r="D140" s="169" t="s">
        <v>67</v>
      </c>
      <c r="E140" s="169" t="s">
        <v>63</v>
      </c>
      <c r="F140" s="169" t="s">
        <v>64</v>
      </c>
      <c r="G140" s="169" t="s">
        <v>149</v>
      </c>
      <c r="H140" s="169" t="s">
        <v>150</v>
      </c>
      <c r="I140" s="169" t="s">
        <v>151</v>
      </c>
      <c r="J140" s="169" t="s">
        <v>123</v>
      </c>
      <c r="K140" s="170" t="s">
        <v>152</v>
      </c>
      <c r="L140" s="171"/>
      <c r="M140" s="77" t="s">
        <v>1</v>
      </c>
      <c r="N140" s="78" t="s">
        <v>46</v>
      </c>
      <c r="O140" s="78" t="s">
        <v>153</v>
      </c>
      <c r="P140" s="78" t="s">
        <v>154</v>
      </c>
      <c r="Q140" s="78" t="s">
        <v>155</v>
      </c>
      <c r="R140" s="78" t="s">
        <v>156</v>
      </c>
      <c r="S140" s="78" t="s">
        <v>157</v>
      </c>
      <c r="T140" s="79" t="s">
        <v>158</v>
      </c>
      <c r="U140" s="166"/>
      <c r="V140" s="166"/>
      <c r="W140" s="166"/>
      <c r="X140" s="166"/>
      <c r="Y140" s="166"/>
      <c r="Z140" s="166"/>
      <c r="AA140" s="166"/>
      <c r="AB140" s="166"/>
      <c r="AC140" s="166"/>
      <c r="AD140" s="166"/>
      <c r="AE140" s="166"/>
    </row>
    <row r="141" spans="1:63" s="2" customFormat="1" ht="22.9" customHeight="1">
      <c r="A141" s="36"/>
      <c r="B141" s="37"/>
      <c r="C141" s="84" t="s">
        <v>159</v>
      </c>
      <c r="D141" s="38"/>
      <c r="E141" s="38"/>
      <c r="F141" s="38"/>
      <c r="G141" s="38"/>
      <c r="H141" s="38"/>
      <c r="I141" s="38"/>
      <c r="J141" s="172">
        <f>BK141</f>
        <v>0</v>
      </c>
      <c r="K141" s="38"/>
      <c r="L141" s="41"/>
      <c r="M141" s="80"/>
      <c r="N141" s="173"/>
      <c r="O141" s="81"/>
      <c r="P141" s="174">
        <f>P142+P394+P724</f>
        <v>0</v>
      </c>
      <c r="Q141" s="81"/>
      <c r="R141" s="174">
        <f>R142+R394+R724</f>
        <v>331.5432200700001</v>
      </c>
      <c r="S141" s="81"/>
      <c r="T141" s="175">
        <f>T142+T394+T724</f>
        <v>673.5664859999999</v>
      </c>
      <c r="U141" s="36"/>
      <c r="V141" s="36"/>
      <c r="W141" s="36"/>
      <c r="X141" s="36"/>
      <c r="Y141" s="36"/>
      <c r="Z141" s="36"/>
      <c r="AA141" s="36"/>
      <c r="AB141" s="36"/>
      <c r="AC141" s="36"/>
      <c r="AD141" s="36"/>
      <c r="AE141" s="36"/>
      <c r="AT141" s="18" t="s">
        <v>81</v>
      </c>
      <c r="AU141" s="18" t="s">
        <v>125</v>
      </c>
      <c r="BK141" s="176">
        <f>BK142+BK394+BK724</f>
        <v>0</v>
      </c>
    </row>
    <row r="142" spans="2:63" s="12" customFormat="1" ht="25.9" customHeight="1">
      <c r="B142" s="177"/>
      <c r="C142" s="178"/>
      <c r="D142" s="179" t="s">
        <v>81</v>
      </c>
      <c r="E142" s="180" t="s">
        <v>160</v>
      </c>
      <c r="F142" s="180" t="s">
        <v>161</v>
      </c>
      <c r="G142" s="178"/>
      <c r="H142" s="178"/>
      <c r="I142" s="181"/>
      <c r="J142" s="182">
        <f>BK142</f>
        <v>0</v>
      </c>
      <c r="K142" s="178"/>
      <c r="L142" s="183"/>
      <c r="M142" s="184"/>
      <c r="N142" s="185"/>
      <c r="O142" s="185"/>
      <c r="P142" s="186">
        <f>P143+P167+P190+P280+P384+P392</f>
        <v>0</v>
      </c>
      <c r="Q142" s="185"/>
      <c r="R142" s="186">
        <f>R143+R167+R190+R280+R384+R392</f>
        <v>190.07832172</v>
      </c>
      <c r="S142" s="185"/>
      <c r="T142" s="187">
        <f>T143+T167+T190+T280+T384+T392</f>
        <v>496.212455</v>
      </c>
      <c r="AR142" s="188" t="s">
        <v>89</v>
      </c>
      <c r="AT142" s="189" t="s">
        <v>81</v>
      </c>
      <c r="AU142" s="189" t="s">
        <v>82</v>
      </c>
      <c r="AY142" s="188" t="s">
        <v>162</v>
      </c>
      <c r="BK142" s="190">
        <f>BK143+BK167+BK190+BK280+BK384+BK392</f>
        <v>0</v>
      </c>
    </row>
    <row r="143" spans="2:63" s="12" customFormat="1" ht="22.9" customHeight="1">
      <c r="B143" s="177"/>
      <c r="C143" s="178"/>
      <c r="D143" s="179" t="s">
        <v>81</v>
      </c>
      <c r="E143" s="191" t="s">
        <v>98</v>
      </c>
      <c r="F143" s="191" t="s">
        <v>163</v>
      </c>
      <c r="G143" s="178"/>
      <c r="H143" s="178"/>
      <c r="I143" s="181"/>
      <c r="J143" s="192">
        <f>BK143</f>
        <v>0</v>
      </c>
      <c r="K143" s="178"/>
      <c r="L143" s="183"/>
      <c r="M143" s="184"/>
      <c r="N143" s="185"/>
      <c r="O143" s="185"/>
      <c r="P143" s="186">
        <f>SUM(P144:P166)</f>
        <v>0</v>
      </c>
      <c r="Q143" s="185"/>
      <c r="R143" s="186">
        <f>SUM(R144:R166)</f>
        <v>66.4691089</v>
      </c>
      <c r="S143" s="185"/>
      <c r="T143" s="187">
        <f>SUM(T144:T166)</f>
        <v>0</v>
      </c>
      <c r="AR143" s="188" t="s">
        <v>89</v>
      </c>
      <c r="AT143" s="189" t="s">
        <v>81</v>
      </c>
      <c r="AU143" s="189" t="s">
        <v>89</v>
      </c>
      <c r="AY143" s="188" t="s">
        <v>162</v>
      </c>
      <c r="BK143" s="190">
        <f>SUM(BK144:BK166)</f>
        <v>0</v>
      </c>
    </row>
    <row r="144" spans="1:65" s="2" customFormat="1" ht="16.5" customHeight="1">
      <c r="A144" s="36"/>
      <c r="B144" s="37"/>
      <c r="C144" s="193" t="s">
        <v>89</v>
      </c>
      <c r="D144" s="193" t="s">
        <v>164</v>
      </c>
      <c r="E144" s="194" t="s">
        <v>165</v>
      </c>
      <c r="F144" s="195" t="s">
        <v>166</v>
      </c>
      <c r="G144" s="196" t="s">
        <v>167</v>
      </c>
      <c r="H144" s="197">
        <v>41</v>
      </c>
      <c r="I144" s="198"/>
      <c r="J144" s="199">
        <f>ROUND(I144*H144,2)</f>
        <v>0</v>
      </c>
      <c r="K144" s="195" t="s">
        <v>168</v>
      </c>
      <c r="L144" s="41"/>
      <c r="M144" s="200" t="s">
        <v>1</v>
      </c>
      <c r="N144" s="201" t="s">
        <v>47</v>
      </c>
      <c r="O144" s="73"/>
      <c r="P144" s="202">
        <f>O144*H144</f>
        <v>0</v>
      </c>
      <c r="Q144" s="202">
        <v>0.00047</v>
      </c>
      <c r="R144" s="202">
        <f>Q144*H144</f>
        <v>0.01927</v>
      </c>
      <c r="S144" s="202">
        <v>0</v>
      </c>
      <c r="T144" s="203">
        <f>S144*H144</f>
        <v>0</v>
      </c>
      <c r="U144" s="36"/>
      <c r="V144" s="36"/>
      <c r="W144" s="36"/>
      <c r="X144" s="36"/>
      <c r="Y144" s="36"/>
      <c r="Z144" s="36"/>
      <c r="AA144" s="36"/>
      <c r="AB144" s="36"/>
      <c r="AC144" s="36"/>
      <c r="AD144" s="36"/>
      <c r="AE144" s="36"/>
      <c r="AR144" s="204" t="s">
        <v>169</v>
      </c>
      <c r="AT144" s="204" t="s">
        <v>164</v>
      </c>
      <c r="AU144" s="204" t="s">
        <v>91</v>
      </c>
      <c r="AY144" s="18" t="s">
        <v>162</v>
      </c>
      <c r="BE144" s="205">
        <f>IF(N144="základní",J144,0)</f>
        <v>0</v>
      </c>
      <c r="BF144" s="205">
        <f>IF(N144="snížená",J144,0)</f>
        <v>0</v>
      </c>
      <c r="BG144" s="205">
        <f>IF(N144="zákl. přenesená",J144,0)</f>
        <v>0</v>
      </c>
      <c r="BH144" s="205">
        <f>IF(N144="sníž. přenesená",J144,0)</f>
        <v>0</v>
      </c>
      <c r="BI144" s="205">
        <f>IF(N144="nulová",J144,0)</f>
        <v>0</v>
      </c>
      <c r="BJ144" s="18" t="s">
        <v>89</v>
      </c>
      <c r="BK144" s="205">
        <f>ROUND(I144*H144,2)</f>
        <v>0</v>
      </c>
      <c r="BL144" s="18" t="s">
        <v>169</v>
      </c>
      <c r="BM144" s="204" t="s">
        <v>170</v>
      </c>
    </row>
    <row r="145" spans="2:51" s="13" customFormat="1" ht="12">
      <c r="B145" s="206"/>
      <c r="C145" s="207"/>
      <c r="D145" s="208" t="s">
        <v>171</v>
      </c>
      <c r="E145" s="209" t="s">
        <v>1</v>
      </c>
      <c r="F145" s="210" t="s">
        <v>172</v>
      </c>
      <c r="G145" s="207"/>
      <c r="H145" s="209" t="s">
        <v>1</v>
      </c>
      <c r="I145" s="211"/>
      <c r="J145" s="207"/>
      <c r="K145" s="207"/>
      <c r="L145" s="212"/>
      <c r="M145" s="213"/>
      <c r="N145" s="214"/>
      <c r="O145" s="214"/>
      <c r="P145" s="214"/>
      <c r="Q145" s="214"/>
      <c r="R145" s="214"/>
      <c r="S145" s="214"/>
      <c r="T145" s="215"/>
      <c r="AT145" s="216" t="s">
        <v>171</v>
      </c>
      <c r="AU145" s="216" t="s">
        <v>91</v>
      </c>
      <c r="AV145" s="13" t="s">
        <v>89</v>
      </c>
      <c r="AW145" s="13" t="s">
        <v>38</v>
      </c>
      <c r="AX145" s="13" t="s">
        <v>82</v>
      </c>
      <c r="AY145" s="216" t="s">
        <v>162</v>
      </c>
    </row>
    <row r="146" spans="2:51" s="14" customFormat="1" ht="12">
      <c r="B146" s="217"/>
      <c r="C146" s="218"/>
      <c r="D146" s="208" t="s">
        <v>171</v>
      </c>
      <c r="E146" s="219" t="s">
        <v>1</v>
      </c>
      <c r="F146" s="220" t="s">
        <v>173</v>
      </c>
      <c r="G146" s="218"/>
      <c r="H146" s="221">
        <v>41</v>
      </c>
      <c r="I146" s="222"/>
      <c r="J146" s="218"/>
      <c r="K146" s="218"/>
      <c r="L146" s="223"/>
      <c r="M146" s="224"/>
      <c r="N146" s="225"/>
      <c r="O146" s="225"/>
      <c r="P146" s="225"/>
      <c r="Q146" s="225"/>
      <c r="R146" s="225"/>
      <c r="S146" s="225"/>
      <c r="T146" s="226"/>
      <c r="AT146" s="227" t="s">
        <v>171</v>
      </c>
      <c r="AU146" s="227" t="s">
        <v>91</v>
      </c>
      <c r="AV146" s="14" t="s">
        <v>91</v>
      </c>
      <c r="AW146" s="14" t="s">
        <v>38</v>
      </c>
      <c r="AX146" s="14" t="s">
        <v>82</v>
      </c>
      <c r="AY146" s="227" t="s">
        <v>162</v>
      </c>
    </row>
    <row r="147" spans="2:51" s="15" customFormat="1" ht="12">
      <c r="B147" s="228"/>
      <c r="C147" s="229"/>
      <c r="D147" s="208" t="s">
        <v>171</v>
      </c>
      <c r="E147" s="230" t="s">
        <v>1</v>
      </c>
      <c r="F147" s="231" t="s">
        <v>174</v>
      </c>
      <c r="G147" s="229"/>
      <c r="H147" s="232">
        <v>41</v>
      </c>
      <c r="I147" s="233"/>
      <c r="J147" s="229"/>
      <c r="K147" s="229"/>
      <c r="L147" s="234"/>
      <c r="M147" s="235"/>
      <c r="N147" s="236"/>
      <c r="O147" s="236"/>
      <c r="P147" s="236"/>
      <c r="Q147" s="236"/>
      <c r="R147" s="236"/>
      <c r="S147" s="236"/>
      <c r="T147" s="237"/>
      <c r="AT147" s="238" t="s">
        <v>171</v>
      </c>
      <c r="AU147" s="238" t="s">
        <v>91</v>
      </c>
      <c r="AV147" s="15" t="s">
        <v>169</v>
      </c>
      <c r="AW147" s="15" t="s">
        <v>38</v>
      </c>
      <c r="AX147" s="15" t="s">
        <v>89</v>
      </c>
      <c r="AY147" s="238" t="s">
        <v>162</v>
      </c>
    </row>
    <row r="148" spans="1:65" s="2" customFormat="1" ht="16.5" customHeight="1">
      <c r="A148" s="36"/>
      <c r="B148" s="37"/>
      <c r="C148" s="193" t="s">
        <v>91</v>
      </c>
      <c r="D148" s="193" t="s">
        <v>164</v>
      </c>
      <c r="E148" s="194" t="s">
        <v>175</v>
      </c>
      <c r="F148" s="195" t="s">
        <v>176</v>
      </c>
      <c r="G148" s="196" t="s">
        <v>167</v>
      </c>
      <c r="H148" s="197">
        <v>81.5</v>
      </c>
      <c r="I148" s="198"/>
      <c r="J148" s="199">
        <f>ROUND(I148*H148,2)</f>
        <v>0</v>
      </c>
      <c r="K148" s="195" t="s">
        <v>168</v>
      </c>
      <c r="L148" s="41"/>
      <c r="M148" s="200" t="s">
        <v>1</v>
      </c>
      <c r="N148" s="201" t="s">
        <v>47</v>
      </c>
      <c r="O148" s="73"/>
      <c r="P148" s="202">
        <f>O148*H148</f>
        <v>0</v>
      </c>
      <c r="Q148" s="202">
        <v>0.00079</v>
      </c>
      <c r="R148" s="202">
        <f>Q148*H148</f>
        <v>0.064385</v>
      </c>
      <c r="S148" s="202">
        <v>0</v>
      </c>
      <c r="T148" s="203">
        <f>S148*H148</f>
        <v>0</v>
      </c>
      <c r="U148" s="36"/>
      <c r="V148" s="36"/>
      <c r="W148" s="36"/>
      <c r="X148" s="36"/>
      <c r="Y148" s="36"/>
      <c r="Z148" s="36"/>
      <c r="AA148" s="36"/>
      <c r="AB148" s="36"/>
      <c r="AC148" s="36"/>
      <c r="AD148" s="36"/>
      <c r="AE148" s="36"/>
      <c r="AR148" s="204" t="s">
        <v>169</v>
      </c>
      <c r="AT148" s="204" t="s">
        <v>164</v>
      </c>
      <c r="AU148" s="204" t="s">
        <v>91</v>
      </c>
      <c r="AY148" s="18" t="s">
        <v>162</v>
      </c>
      <c r="BE148" s="205">
        <f>IF(N148="základní",J148,0)</f>
        <v>0</v>
      </c>
      <c r="BF148" s="205">
        <f>IF(N148="snížená",J148,0)</f>
        <v>0</v>
      </c>
      <c r="BG148" s="205">
        <f>IF(N148="zákl. přenesená",J148,0)</f>
        <v>0</v>
      </c>
      <c r="BH148" s="205">
        <f>IF(N148="sníž. přenesená",J148,0)</f>
        <v>0</v>
      </c>
      <c r="BI148" s="205">
        <f>IF(N148="nulová",J148,0)</f>
        <v>0</v>
      </c>
      <c r="BJ148" s="18" t="s">
        <v>89</v>
      </c>
      <c r="BK148" s="205">
        <f>ROUND(I148*H148,2)</f>
        <v>0</v>
      </c>
      <c r="BL148" s="18" t="s">
        <v>169</v>
      </c>
      <c r="BM148" s="204" t="s">
        <v>177</v>
      </c>
    </row>
    <row r="149" spans="2:51" s="13" customFormat="1" ht="12">
      <c r="B149" s="206"/>
      <c r="C149" s="207"/>
      <c r="D149" s="208" t="s">
        <v>171</v>
      </c>
      <c r="E149" s="209" t="s">
        <v>1</v>
      </c>
      <c r="F149" s="210" t="s">
        <v>172</v>
      </c>
      <c r="G149" s="207"/>
      <c r="H149" s="209" t="s">
        <v>1</v>
      </c>
      <c r="I149" s="211"/>
      <c r="J149" s="207"/>
      <c r="K149" s="207"/>
      <c r="L149" s="212"/>
      <c r="M149" s="213"/>
      <c r="N149" s="214"/>
      <c r="O149" s="214"/>
      <c r="P149" s="214"/>
      <c r="Q149" s="214"/>
      <c r="R149" s="214"/>
      <c r="S149" s="214"/>
      <c r="T149" s="215"/>
      <c r="AT149" s="216" t="s">
        <v>171</v>
      </c>
      <c r="AU149" s="216" t="s">
        <v>91</v>
      </c>
      <c r="AV149" s="13" t="s">
        <v>89</v>
      </c>
      <c r="AW149" s="13" t="s">
        <v>38</v>
      </c>
      <c r="AX149" s="13" t="s">
        <v>82</v>
      </c>
      <c r="AY149" s="216" t="s">
        <v>162</v>
      </c>
    </row>
    <row r="150" spans="2:51" s="14" customFormat="1" ht="12">
      <c r="B150" s="217"/>
      <c r="C150" s="218"/>
      <c r="D150" s="208" t="s">
        <v>171</v>
      </c>
      <c r="E150" s="219" t="s">
        <v>1</v>
      </c>
      <c r="F150" s="220" t="s">
        <v>178</v>
      </c>
      <c r="G150" s="218"/>
      <c r="H150" s="221">
        <v>81.5</v>
      </c>
      <c r="I150" s="222"/>
      <c r="J150" s="218"/>
      <c r="K150" s="218"/>
      <c r="L150" s="223"/>
      <c r="M150" s="224"/>
      <c r="N150" s="225"/>
      <c r="O150" s="225"/>
      <c r="P150" s="225"/>
      <c r="Q150" s="225"/>
      <c r="R150" s="225"/>
      <c r="S150" s="225"/>
      <c r="T150" s="226"/>
      <c r="AT150" s="227" t="s">
        <v>171</v>
      </c>
      <c r="AU150" s="227" t="s">
        <v>91</v>
      </c>
      <c r="AV150" s="14" t="s">
        <v>91</v>
      </c>
      <c r="AW150" s="14" t="s">
        <v>38</v>
      </c>
      <c r="AX150" s="14" t="s">
        <v>82</v>
      </c>
      <c r="AY150" s="227" t="s">
        <v>162</v>
      </c>
    </row>
    <row r="151" spans="2:51" s="15" customFormat="1" ht="12">
      <c r="B151" s="228"/>
      <c r="C151" s="229"/>
      <c r="D151" s="208" t="s">
        <v>171</v>
      </c>
      <c r="E151" s="230" t="s">
        <v>1</v>
      </c>
      <c r="F151" s="231" t="s">
        <v>174</v>
      </c>
      <c r="G151" s="229"/>
      <c r="H151" s="232">
        <v>81.5</v>
      </c>
      <c r="I151" s="233"/>
      <c r="J151" s="229"/>
      <c r="K151" s="229"/>
      <c r="L151" s="234"/>
      <c r="M151" s="235"/>
      <c r="N151" s="236"/>
      <c r="O151" s="236"/>
      <c r="P151" s="236"/>
      <c r="Q151" s="236"/>
      <c r="R151" s="236"/>
      <c r="S151" s="236"/>
      <c r="T151" s="237"/>
      <c r="AT151" s="238" t="s">
        <v>171</v>
      </c>
      <c r="AU151" s="238" t="s">
        <v>91</v>
      </c>
      <c r="AV151" s="15" t="s">
        <v>169</v>
      </c>
      <c r="AW151" s="15" t="s">
        <v>38</v>
      </c>
      <c r="AX151" s="15" t="s">
        <v>89</v>
      </c>
      <c r="AY151" s="238" t="s">
        <v>162</v>
      </c>
    </row>
    <row r="152" spans="1:65" s="2" customFormat="1" ht="16.5" customHeight="1">
      <c r="A152" s="36"/>
      <c r="B152" s="37"/>
      <c r="C152" s="193" t="s">
        <v>98</v>
      </c>
      <c r="D152" s="193" t="s">
        <v>164</v>
      </c>
      <c r="E152" s="194" t="s">
        <v>179</v>
      </c>
      <c r="F152" s="195" t="s">
        <v>180</v>
      </c>
      <c r="G152" s="196" t="s">
        <v>167</v>
      </c>
      <c r="H152" s="197">
        <v>26</v>
      </c>
      <c r="I152" s="198"/>
      <c r="J152" s="199">
        <f>ROUND(I152*H152,2)</f>
        <v>0</v>
      </c>
      <c r="K152" s="195" t="s">
        <v>168</v>
      </c>
      <c r="L152" s="41"/>
      <c r="M152" s="200" t="s">
        <v>1</v>
      </c>
      <c r="N152" s="201" t="s">
        <v>47</v>
      </c>
      <c r="O152" s="73"/>
      <c r="P152" s="202">
        <f>O152*H152</f>
        <v>0</v>
      </c>
      <c r="Q152" s="202">
        <v>0.00126</v>
      </c>
      <c r="R152" s="202">
        <f>Q152*H152</f>
        <v>0.032760000000000004</v>
      </c>
      <c r="S152" s="202">
        <v>0</v>
      </c>
      <c r="T152" s="203">
        <f>S152*H152</f>
        <v>0</v>
      </c>
      <c r="U152" s="36"/>
      <c r="V152" s="36"/>
      <c r="W152" s="36"/>
      <c r="X152" s="36"/>
      <c r="Y152" s="36"/>
      <c r="Z152" s="36"/>
      <c r="AA152" s="36"/>
      <c r="AB152" s="36"/>
      <c r="AC152" s="36"/>
      <c r="AD152" s="36"/>
      <c r="AE152" s="36"/>
      <c r="AR152" s="204" t="s">
        <v>169</v>
      </c>
      <c r="AT152" s="204" t="s">
        <v>164</v>
      </c>
      <c r="AU152" s="204" t="s">
        <v>91</v>
      </c>
      <c r="AY152" s="18" t="s">
        <v>162</v>
      </c>
      <c r="BE152" s="205">
        <f>IF(N152="základní",J152,0)</f>
        <v>0</v>
      </c>
      <c r="BF152" s="205">
        <f>IF(N152="snížená",J152,0)</f>
        <v>0</v>
      </c>
      <c r="BG152" s="205">
        <f>IF(N152="zákl. přenesená",J152,0)</f>
        <v>0</v>
      </c>
      <c r="BH152" s="205">
        <f>IF(N152="sníž. přenesená",J152,0)</f>
        <v>0</v>
      </c>
      <c r="BI152" s="205">
        <f>IF(N152="nulová",J152,0)</f>
        <v>0</v>
      </c>
      <c r="BJ152" s="18" t="s">
        <v>89</v>
      </c>
      <c r="BK152" s="205">
        <f>ROUND(I152*H152,2)</f>
        <v>0</v>
      </c>
      <c r="BL152" s="18" t="s">
        <v>169</v>
      </c>
      <c r="BM152" s="204" t="s">
        <v>181</v>
      </c>
    </row>
    <row r="153" spans="2:51" s="13" customFormat="1" ht="12">
      <c r="B153" s="206"/>
      <c r="C153" s="207"/>
      <c r="D153" s="208" t="s">
        <v>171</v>
      </c>
      <c r="E153" s="209" t="s">
        <v>1</v>
      </c>
      <c r="F153" s="210" t="s">
        <v>172</v>
      </c>
      <c r="G153" s="207"/>
      <c r="H153" s="209" t="s">
        <v>1</v>
      </c>
      <c r="I153" s="211"/>
      <c r="J153" s="207"/>
      <c r="K153" s="207"/>
      <c r="L153" s="212"/>
      <c r="M153" s="213"/>
      <c r="N153" s="214"/>
      <c r="O153" s="214"/>
      <c r="P153" s="214"/>
      <c r="Q153" s="214"/>
      <c r="R153" s="214"/>
      <c r="S153" s="214"/>
      <c r="T153" s="215"/>
      <c r="AT153" s="216" t="s">
        <v>171</v>
      </c>
      <c r="AU153" s="216" t="s">
        <v>91</v>
      </c>
      <c r="AV153" s="13" t="s">
        <v>89</v>
      </c>
      <c r="AW153" s="13" t="s">
        <v>38</v>
      </c>
      <c r="AX153" s="13" t="s">
        <v>82</v>
      </c>
      <c r="AY153" s="216" t="s">
        <v>162</v>
      </c>
    </row>
    <row r="154" spans="2:51" s="14" customFormat="1" ht="12">
      <c r="B154" s="217"/>
      <c r="C154" s="218"/>
      <c r="D154" s="208" t="s">
        <v>171</v>
      </c>
      <c r="E154" s="219" t="s">
        <v>1</v>
      </c>
      <c r="F154" s="220" t="s">
        <v>182</v>
      </c>
      <c r="G154" s="218"/>
      <c r="H154" s="221">
        <v>26</v>
      </c>
      <c r="I154" s="222"/>
      <c r="J154" s="218"/>
      <c r="K154" s="218"/>
      <c r="L154" s="223"/>
      <c r="M154" s="224"/>
      <c r="N154" s="225"/>
      <c r="O154" s="225"/>
      <c r="P154" s="225"/>
      <c r="Q154" s="225"/>
      <c r="R154" s="225"/>
      <c r="S154" s="225"/>
      <c r="T154" s="226"/>
      <c r="AT154" s="227" t="s">
        <v>171</v>
      </c>
      <c r="AU154" s="227" t="s">
        <v>91</v>
      </c>
      <c r="AV154" s="14" t="s">
        <v>91</v>
      </c>
      <c r="AW154" s="14" t="s">
        <v>38</v>
      </c>
      <c r="AX154" s="14" t="s">
        <v>82</v>
      </c>
      <c r="AY154" s="227" t="s">
        <v>162</v>
      </c>
    </row>
    <row r="155" spans="2:51" s="15" customFormat="1" ht="12">
      <c r="B155" s="228"/>
      <c r="C155" s="229"/>
      <c r="D155" s="208" t="s">
        <v>171</v>
      </c>
      <c r="E155" s="230" t="s">
        <v>1</v>
      </c>
      <c r="F155" s="231" t="s">
        <v>174</v>
      </c>
      <c r="G155" s="229"/>
      <c r="H155" s="232">
        <v>26</v>
      </c>
      <c r="I155" s="233"/>
      <c r="J155" s="229"/>
      <c r="K155" s="229"/>
      <c r="L155" s="234"/>
      <c r="M155" s="235"/>
      <c r="N155" s="236"/>
      <c r="O155" s="236"/>
      <c r="P155" s="236"/>
      <c r="Q155" s="236"/>
      <c r="R155" s="236"/>
      <c r="S155" s="236"/>
      <c r="T155" s="237"/>
      <c r="AT155" s="238" t="s">
        <v>171</v>
      </c>
      <c r="AU155" s="238" t="s">
        <v>91</v>
      </c>
      <c r="AV155" s="15" t="s">
        <v>169</v>
      </c>
      <c r="AW155" s="15" t="s">
        <v>38</v>
      </c>
      <c r="AX155" s="15" t="s">
        <v>89</v>
      </c>
      <c r="AY155" s="238" t="s">
        <v>162</v>
      </c>
    </row>
    <row r="156" spans="1:65" s="2" customFormat="1" ht="16.5" customHeight="1">
      <c r="A156" s="36"/>
      <c r="B156" s="37"/>
      <c r="C156" s="193" t="s">
        <v>169</v>
      </c>
      <c r="D156" s="193" t="s">
        <v>164</v>
      </c>
      <c r="E156" s="194" t="s">
        <v>183</v>
      </c>
      <c r="F156" s="195" t="s">
        <v>184</v>
      </c>
      <c r="G156" s="196" t="s">
        <v>167</v>
      </c>
      <c r="H156" s="197">
        <v>7.805</v>
      </c>
      <c r="I156" s="198"/>
      <c r="J156" s="199">
        <f>ROUND(I156*H156,2)</f>
        <v>0</v>
      </c>
      <c r="K156" s="195" t="s">
        <v>168</v>
      </c>
      <c r="L156" s="41"/>
      <c r="M156" s="200" t="s">
        <v>1</v>
      </c>
      <c r="N156" s="201" t="s">
        <v>47</v>
      </c>
      <c r="O156" s="73"/>
      <c r="P156" s="202">
        <f>O156*H156</f>
        <v>0</v>
      </c>
      <c r="Q156" s="202">
        <v>0.1403</v>
      </c>
      <c r="R156" s="202">
        <f>Q156*H156</f>
        <v>1.0950415</v>
      </c>
      <c r="S156" s="202">
        <v>0</v>
      </c>
      <c r="T156" s="203">
        <f>S156*H156</f>
        <v>0</v>
      </c>
      <c r="U156" s="36"/>
      <c r="V156" s="36"/>
      <c r="W156" s="36"/>
      <c r="X156" s="36"/>
      <c r="Y156" s="36"/>
      <c r="Z156" s="36"/>
      <c r="AA156" s="36"/>
      <c r="AB156" s="36"/>
      <c r="AC156" s="36"/>
      <c r="AD156" s="36"/>
      <c r="AE156" s="36"/>
      <c r="AR156" s="204" t="s">
        <v>169</v>
      </c>
      <c r="AT156" s="204" t="s">
        <v>164</v>
      </c>
      <c r="AU156" s="204" t="s">
        <v>91</v>
      </c>
      <c r="AY156" s="18" t="s">
        <v>162</v>
      </c>
      <c r="BE156" s="205">
        <f>IF(N156="základní",J156,0)</f>
        <v>0</v>
      </c>
      <c r="BF156" s="205">
        <f>IF(N156="snížená",J156,0)</f>
        <v>0</v>
      </c>
      <c r="BG156" s="205">
        <f>IF(N156="zákl. přenesená",J156,0)</f>
        <v>0</v>
      </c>
      <c r="BH156" s="205">
        <f>IF(N156="sníž. přenesená",J156,0)</f>
        <v>0</v>
      </c>
      <c r="BI156" s="205">
        <f>IF(N156="nulová",J156,0)</f>
        <v>0</v>
      </c>
      <c r="BJ156" s="18" t="s">
        <v>89</v>
      </c>
      <c r="BK156" s="205">
        <f>ROUND(I156*H156,2)</f>
        <v>0</v>
      </c>
      <c r="BL156" s="18" t="s">
        <v>169</v>
      </c>
      <c r="BM156" s="204" t="s">
        <v>185</v>
      </c>
    </row>
    <row r="157" spans="2:51" s="14" customFormat="1" ht="12">
      <c r="B157" s="217"/>
      <c r="C157" s="218"/>
      <c r="D157" s="208" t="s">
        <v>171</v>
      </c>
      <c r="E157" s="219" t="s">
        <v>1</v>
      </c>
      <c r="F157" s="220" t="s">
        <v>186</v>
      </c>
      <c r="G157" s="218"/>
      <c r="H157" s="221">
        <v>7.805</v>
      </c>
      <c r="I157" s="222"/>
      <c r="J157" s="218"/>
      <c r="K157" s="218"/>
      <c r="L157" s="223"/>
      <c r="M157" s="224"/>
      <c r="N157" s="225"/>
      <c r="O157" s="225"/>
      <c r="P157" s="225"/>
      <c r="Q157" s="225"/>
      <c r="R157" s="225"/>
      <c r="S157" s="225"/>
      <c r="T157" s="226"/>
      <c r="AT157" s="227" t="s">
        <v>171</v>
      </c>
      <c r="AU157" s="227" t="s">
        <v>91</v>
      </c>
      <c r="AV157" s="14" t="s">
        <v>91</v>
      </c>
      <c r="AW157" s="14" t="s">
        <v>38</v>
      </c>
      <c r="AX157" s="14" t="s">
        <v>82</v>
      </c>
      <c r="AY157" s="227" t="s">
        <v>162</v>
      </c>
    </row>
    <row r="158" spans="2:51" s="15" customFormat="1" ht="12">
      <c r="B158" s="228"/>
      <c r="C158" s="229"/>
      <c r="D158" s="208" t="s">
        <v>171</v>
      </c>
      <c r="E158" s="230" t="s">
        <v>1</v>
      </c>
      <c r="F158" s="231" t="s">
        <v>174</v>
      </c>
      <c r="G158" s="229"/>
      <c r="H158" s="232">
        <v>7.805</v>
      </c>
      <c r="I158" s="233"/>
      <c r="J158" s="229"/>
      <c r="K158" s="229"/>
      <c r="L158" s="234"/>
      <c r="M158" s="235"/>
      <c r="N158" s="236"/>
      <c r="O158" s="236"/>
      <c r="P158" s="236"/>
      <c r="Q158" s="236"/>
      <c r="R158" s="236"/>
      <c r="S158" s="236"/>
      <c r="T158" s="237"/>
      <c r="AT158" s="238" t="s">
        <v>171</v>
      </c>
      <c r="AU158" s="238" t="s">
        <v>91</v>
      </c>
      <c r="AV158" s="15" t="s">
        <v>169</v>
      </c>
      <c r="AW158" s="15" t="s">
        <v>38</v>
      </c>
      <c r="AX158" s="15" t="s">
        <v>89</v>
      </c>
      <c r="AY158" s="238" t="s">
        <v>162</v>
      </c>
    </row>
    <row r="159" spans="1:65" s="2" customFormat="1" ht="16.5" customHeight="1">
      <c r="A159" s="36"/>
      <c r="B159" s="37"/>
      <c r="C159" s="193" t="s">
        <v>187</v>
      </c>
      <c r="D159" s="193" t="s">
        <v>164</v>
      </c>
      <c r="E159" s="194" t="s">
        <v>188</v>
      </c>
      <c r="F159" s="195" t="s">
        <v>189</v>
      </c>
      <c r="G159" s="196" t="s">
        <v>190</v>
      </c>
      <c r="H159" s="197">
        <v>5.76</v>
      </c>
      <c r="I159" s="198"/>
      <c r="J159" s="199">
        <f>ROUND(I159*H159,2)</f>
        <v>0</v>
      </c>
      <c r="K159" s="195" t="s">
        <v>168</v>
      </c>
      <c r="L159" s="41"/>
      <c r="M159" s="200" t="s">
        <v>1</v>
      </c>
      <c r="N159" s="201" t="s">
        <v>47</v>
      </c>
      <c r="O159" s="73"/>
      <c r="P159" s="202">
        <f>O159*H159</f>
        <v>0</v>
      </c>
      <c r="Q159" s="202">
        <v>0.00013</v>
      </c>
      <c r="R159" s="202">
        <f>Q159*H159</f>
        <v>0.0007487999999999999</v>
      </c>
      <c r="S159" s="202">
        <v>0</v>
      </c>
      <c r="T159" s="203">
        <f>S159*H159</f>
        <v>0</v>
      </c>
      <c r="U159" s="36"/>
      <c r="V159" s="36"/>
      <c r="W159" s="36"/>
      <c r="X159" s="36"/>
      <c r="Y159" s="36"/>
      <c r="Z159" s="36"/>
      <c r="AA159" s="36"/>
      <c r="AB159" s="36"/>
      <c r="AC159" s="36"/>
      <c r="AD159" s="36"/>
      <c r="AE159" s="36"/>
      <c r="AR159" s="204" t="s">
        <v>169</v>
      </c>
      <c r="AT159" s="204" t="s">
        <v>164</v>
      </c>
      <c r="AU159" s="204" t="s">
        <v>91</v>
      </c>
      <c r="AY159" s="18" t="s">
        <v>162</v>
      </c>
      <c r="BE159" s="205">
        <f>IF(N159="základní",J159,0)</f>
        <v>0</v>
      </c>
      <c r="BF159" s="205">
        <f>IF(N159="snížená",J159,0)</f>
        <v>0</v>
      </c>
      <c r="BG159" s="205">
        <f>IF(N159="zákl. přenesená",J159,0)</f>
        <v>0</v>
      </c>
      <c r="BH159" s="205">
        <f>IF(N159="sníž. přenesená",J159,0)</f>
        <v>0</v>
      </c>
      <c r="BI159" s="205">
        <f>IF(N159="nulová",J159,0)</f>
        <v>0</v>
      </c>
      <c r="BJ159" s="18" t="s">
        <v>89</v>
      </c>
      <c r="BK159" s="205">
        <f>ROUND(I159*H159,2)</f>
        <v>0</v>
      </c>
      <c r="BL159" s="18" t="s">
        <v>169</v>
      </c>
      <c r="BM159" s="204" t="s">
        <v>191</v>
      </c>
    </row>
    <row r="160" spans="1:65" s="2" customFormat="1" ht="16.5" customHeight="1">
      <c r="A160" s="36"/>
      <c r="B160" s="37"/>
      <c r="C160" s="193" t="s">
        <v>192</v>
      </c>
      <c r="D160" s="193" t="s">
        <v>164</v>
      </c>
      <c r="E160" s="194" t="s">
        <v>193</v>
      </c>
      <c r="F160" s="195" t="s">
        <v>194</v>
      </c>
      <c r="G160" s="196" t="s">
        <v>167</v>
      </c>
      <c r="H160" s="197">
        <v>222.492</v>
      </c>
      <c r="I160" s="198"/>
      <c r="J160" s="199">
        <f>ROUND(I160*H160,2)</f>
        <v>0</v>
      </c>
      <c r="K160" s="195" t="s">
        <v>168</v>
      </c>
      <c r="L160" s="41"/>
      <c r="M160" s="200" t="s">
        <v>1</v>
      </c>
      <c r="N160" s="201" t="s">
        <v>47</v>
      </c>
      <c r="O160" s="73"/>
      <c r="P160" s="202">
        <f>O160*H160</f>
        <v>0</v>
      </c>
      <c r="Q160" s="202">
        <v>0.2933</v>
      </c>
      <c r="R160" s="202">
        <f>Q160*H160</f>
        <v>65.2569036</v>
      </c>
      <c r="S160" s="202">
        <v>0</v>
      </c>
      <c r="T160" s="203">
        <f>S160*H160</f>
        <v>0</v>
      </c>
      <c r="U160" s="36"/>
      <c r="V160" s="36"/>
      <c r="W160" s="36"/>
      <c r="X160" s="36"/>
      <c r="Y160" s="36"/>
      <c r="Z160" s="36"/>
      <c r="AA160" s="36"/>
      <c r="AB160" s="36"/>
      <c r="AC160" s="36"/>
      <c r="AD160" s="36"/>
      <c r="AE160" s="36"/>
      <c r="AR160" s="204" t="s">
        <v>169</v>
      </c>
      <c r="AT160" s="204" t="s">
        <v>164</v>
      </c>
      <c r="AU160" s="204" t="s">
        <v>91</v>
      </c>
      <c r="AY160" s="18" t="s">
        <v>162</v>
      </c>
      <c r="BE160" s="205">
        <f>IF(N160="základní",J160,0)</f>
        <v>0</v>
      </c>
      <c r="BF160" s="205">
        <f>IF(N160="snížená",J160,0)</f>
        <v>0</v>
      </c>
      <c r="BG160" s="205">
        <f>IF(N160="zákl. přenesená",J160,0)</f>
        <v>0</v>
      </c>
      <c r="BH160" s="205">
        <f>IF(N160="sníž. přenesená",J160,0)</f>
        <v>0</v>
      </c>
      <c r="BI160" s="205">
        <f>IF(N160="nulová",J160,0)</f>
        <v>0</v>
      </c>
      <c r="BJ160" s="18" t="s">
        <v>89</v>
      </c>
      <c r="BK160" s="205">
        <f>ROUND(I160*H160,2)</f>
        <v>0</v>
      </c>
      <c r="BL160" s="18" t="s">
        <v>169</v>
      </c>
      <c r="BM160" s="204" t="s">
        <v>195</v>
      </c>
    </row>
    <row r="161" spans="2:51" s="13" customFormat="1" ht="12">
      <c r="B161" s="206"/>
      <c r="C161" s="207"/>
      <c r="D161" s="208" t="s">
        <v>171</v>
      </c>
      <c r="E161" s="209" t="s">
        <v>1</v>
      </c>
      <c r="F161" s="210" t="s">
        <v>172</v>
      </c>
      <c r="G161" s="207"/>
      <c r="H161" s="209" t="s">
        <v>1</v>
      </c>
      <c r="I161" s="211"/>
      <c r="J161" s="207"/>
      <c r="K161" s="207"/>
      <c r="L161" s="212"/>
      <c r="M161" s="213"/>
      <c r="N161" s="214"/>
      <c r="O161" s="214"/>
      <c r="P161" s="214"/>
      <c r="Q161" s="214"/>
      <c r="R161" s="214"/>
      <c r="S161" s="214"/>
      <c r="T161" s="215"/>
      <c r="AT161" s="216" t="s">
        <v>171</v>
      </c>
      <c r="AU161" s="216" t="s">
        <v>91</v>
      </c>
      <c r="AV161" s="13" t="s">
        <v>89</v>
      </c>
      <c r="AW161" s="13" t="s">
        <v>38</v>
      </c>
      <c r="AX161" s="13" t="s">
        <v>82</v>
      </c>
      <c r="AY161" s="216" t="s">
        <v>162</v>
      </c>
    </row>
    <row r="162" spans="2:51" s="14" customFormat="1" ht="12">
      <c r="B162" s="217"/>
      <c r="C162" s="218"/>
      <c r="D162" s="208" t="s">
        <v>171</v>
      </c>
      <c r="E162" s="219" t="s">
        <v>1</v>
      </c>
      <c r="F162" s="220" t="s">
        <v>196</v>
      </c>
      <c r="G162" s="218"/>
      <c r="H162" s="221">
        <v>148.5</v>
      </c>
      <c r="I162" s="222"/>
      <c r="J162" s="218"/>
      <c r="K162" s="218"/>
      <c r="L162" s="223"/>
      <c r="M162" s="224"/>
      <c r="N162" s="225"/>
      <c r="O162" s="225"/>
      <c r="P162" s="225"/>
      <c r="Q162" s="225"/>
      <c r="R162" s="225"/>
      <c r="S162" s="225"/>
      <c r="T162" s="226"/>
      <c r="AT162" s="227" t="s">
        <v>171</v>
      </c>
      <c r="AU162" s="227" t="s">
        <v>91</v>
      </c>
      <c r="AV162" s="14" t="s">
        <v>91</v>
      </c>
      <c r="AW162" s="14" t="s">
        <v>38</v>
      </c>
      <c r="AX162" s="14" t="s">
        <v>82</v>
      </c>
      <c r="AY162" s="227" t="s">
        <v>162</v>
      </c>
    </row>
    <row r="163" spans="2:51" s="14" customFormat="1" ht="12">
      <c r="B163" s="217"/>
      <c r="C163" s="218"/>
      <c r="D163" s="208" t="s">
        <v>171</v>
      </c>
      <c r="E163" s="219" t="s">
        <v>1</v>
      </c>
      <c r="F163" s="220" t="s">
        <v>197</v>
      </c>
      <c r="G163" s="218"/>
      <c r="H163" s="221">
        <v>53.765</v>
      </c>
      <c r="I163" s="222"/>
      <c r="J163" s="218"/>
      <c r="K163" s="218"/>
      <c r="L163" s="223"/>
      <c r="M163" s="224"/>
      <c r="N163" s="225"/>
      <c r="O163" s="225"/>
      <c r="P163" s="225"/>
      <c r="Q163" s="225"/>
      <c r="R163" s="225"/>
      <c r="S163" s="225"/>
      <c r="T163" s="226"/>
      <c r="AT163" s="227" t="s">
        <v>171</v>
      </c>
      <c r="AU163" s="227" t="s">
        <v>91</v>
      </c>
      <c r="AV163" s="14" t="s">
        <v>91</v>
      </c>
      <c r="AW163" s="14" t="s">
        <v>38</v>
      </c>
      <c r="AX163" s="14" t="s">
        <v>82</v>
      </c>
      <c r="AY163" s="227" t="s">
        <v>162</v>
      </c>
    </row>
    <row r="164" spans="2:51" s="16" customFormat="1" ht="12">
      <c r="B164" s="239"/>
      <c r="C164" s="240"/>
      <c r="D164" s="208" t="s">
        <v>171</v>
      </c>
      <c r="E164" s="241" t="s">
        <v>1</v>
      </c>
      <c r="F164" s="242" t="s">
        <v>198</v>
      </c>
      <c r="G164" s="240"/>
      <c r="H164" s="243">
        <v>202.265</v>
      </c>
      <c r="I164" s="244"/>
      <c r="J164" s="240"/>
      <c r="K164" s="240"/>
      <c r="L164" s="245"/>
      <c r="M164" s="246"/>
      <c r="N164" s="247"/>
      <c r="O164" s="247"/>
      <c r="P164" s="247"/>
      <c r="Q164" s="247"/>
      <c r="R164" s="247"/>
      <c r="S164" s="247"/>
      <c r="T164" s="248"/>
      <c r="AT164" s="249" t="s">
        <v>171</v>
      </c>
      <c r="AU164" s="249" t="s">
        <v>91</v>
      </c>
      <c r="AV164" s="16" t="s">
        <v>98</v>
      </c>
      <c r="AW164" s="16" t="s">
        <v>38</v>
      </c>
      <c r="AX164" s="16" t="s">
        <v>82</v>
      </c>
      <c r="AY164" s="249" t="s">
        <v>162</v>
      </c>
    </row>
    <row r="165" spans="2:51" s="14" customFormat="1" ht="12">
      <c r="B165" s="217"/>
      <c r="C165" s="218"/>
      <c r="D165" s="208" t="s">
        <v>171</v>
      </c>
      <c r="E165" s="219" t="s">
        <v>1</v>
      </c>
      <c r="F165" s="220" t="s">
        <v>199</v>
      </c>
      <c r="G165" s="218"/>
      <c r="H165" s="221">
        <v>20.227</v>
      </c>
      <c r="I165" s="222"/>
      <c r="J165" s="218"/>
      <c r="K165" s="218"/>
      <c r="L165" s="223"/>
      <c r="M165" s="224"/>
      <c r="N165" s="225"/>
      <c r="O165" s="225"/>
      <c r="P165" s="225"/>
      <c r="Q165" s="225"/>
      <c r="R165" s="225"/>
      <c r="S165" s="225"/>
      <c r="T165" s="226"/>
      <c r="AT165" s="227" t="s">
        <v>171</v>
      </c>
      <c r="AU165" s="227" t="s">
        <v>91</v>
      </c>
      <c r="AV165" s="14" t="s">
        <v>91</v>
      </c>
      <c r="AW165" s="14" t="s">
        <v>38</v>
      </c>
      <c r="AX165" s="14" t="s">
        <v>82</v>
      </c>
      <c r="AY165" s="227" t="s">
        <v>162</v>
      </c>
    </row>
    <row r="166" spans="2:51" s="15" customFormat="1" ht="12">
      <c r="B166" s="228"/>
      <c r="C166" s="229"/>
      <c r="D166" s="208" t="s">
        <v>171</v>
      </c>
      <c r="E166" s="230" t="s">
        <v>1</v>
      </c>
      <c r="F166" s="231" t="s">
        <v>174</v>
      </c>
      <c r="G166" s="229"/>
      <c r="H166" s="232">
        <v>222.492</v>
      </c>
      <c r="I166" s="233"/>
      <c r="J166" s="229"/>
      <c r="K166" s="229"/>
      <c r="L166" s="234"/>
      <c r="M166" s="235"/>
      <c r="N166" s="236"/>
      <c r="O166" s="236"/>
      <c r="P166" s="236"/>
      <c r="Q166" s="236"/>
      <c r="R166" s="236"/>
      <c r="S166" s="236"/>
      <c r="T166" s="237"/>
      <c r="AT166" s="238" t="s">
        <v>171</v>
      </c>
      <c r="AU166" s="238" t="s">
        <v>91</v>
      </c>
      <c r="AV166" s="15" t="s">
        <v>169</v>
      </c>
      <c r="AW166" s="15" t="s">
        <v>38</v>
      </c>
      <c r="AX166" s="15" t="s">
        <v>89</v>
      </c>
      <c r="AY166" s="238" t="s">
        <v>162</v>
      </c>
    </row>
    <row r="167" spans="2:63" s="12" customFormat="1" ht="22.9" customHeight="1">
      <c r="B167" s="177"/>
      <c r="C167" s="178"/>
      <c r="D167" s="179" t="s">
        <v>81</v>
      </c>
      <c r="E167" s="191" t="s">
        <v>169</v>
      </c>
      <c r="F167" s="191" t="s">
        <v>200</v>
      </c>
      <c r="G167" s="178"/>
      <c r="H167" s="178"/>
      <c r="I167" s="181"/>
      <c r="J167" s="192">
        <f>BK167</f>
        <v>0</v>
      </c>
      <c r="K167" s="178"/>
      <c r="L167" s="183"/>
      <c r="M167" s="184"/>
      <c r="N167" s="185"/>
      <c r="O167" s="185"/>
      <c r="P167" s="186">
        <f>SUM(P168:P189)</f>
        <v>0</v>
      </c>
      <c r="Q167" s="185"/>
      <c r="R167" s="186">
        <f>SUM(R168:R189)</f>
        <v>57.14106713999999</v>
      </c>
      <c r="S167" s="185"/>
      <c r="T167" s="187">
        <f>SUM(T168:T189)</f>
        <v>0</v>
      </c>
      <c r="AR167" s="188" t="s">
        <v>89</v>
      </c>
      <c r="AT167" s="189" t="s">
        <v>81</v>
      </c>
      <c r="AU167" s="189" t="s">
        <v>89</v>
      </c>
      <c r="AY167" s="188" t="s">
        <v>162</v>
      </c>
      <c r="BK167" s="190">
        <f>SUM(BK168:BK189)</f>
        <v>0</v>
      </c>
    </row>
    <row r="168" spans="1:65" s="2" customFormat="1" ht="16.5" customHeight="1">
      <c r="A168" s="36"/>
      <c r="B168" s="37"/>
      <c r="C168" s="193" t="s">
        <v>201</v>
      </c>
      <c r="D168" s="193" t="s">
        <v>164</v>
      </c>
      <c r="E168" s="194" t="s">
        <v>202</v>
      </c>
      <c r="F168" s="195" t="s">
        <v>203</v>
      </c>
      <c r="G168" s="196" t="s">
        <v>204</v>
      </c>
      <c r="H168" s="197">
        <v>22.275</v>
      </c>
      <c r="I168" s="198"/>
      <c r="J168" s="199">
        <f>ROUND(I168*H168,2)</f>
        <v>0</v>
      </c>
      <c r="K168" s="195" t="s">
        <v>168</v>
      </c>
      <c r="L168" s="41"/>
      <c r="M168" s="200" t="s">
        <v>1</v>
      </c>
      <c r="N168" s="201" t="s">
        <v>47</v>
      </c>
      <c r="O168" s="73"/>
      <c r="P168" s="202">
        <f>O168*H168</f>
        <v>0</v>
      </c>
      <c r="Q168" s="202">
        <v>2.4534</v>
      </c>
      <c r="R168" s="202">
        <f>Q168*H168</f>
        <v>54.64948499999999</v>
      </c>
      <c r="S168" s="202">
        <v>0</v>
      </c>
      <c r="T168" s="203">
        <f>S168*H168</f>
        <v>0</v>
      </c>
      <c r="U168" s="36"/>
      <c r="V168" s="36"/>
      <c r="W168" s="36"/>
      <c r="X168" s="36"/>
      <c r="Y168" s="36"/>
      <c r="Z168" s="36"/>
      <c r="AA168" s="36"/>
      <c r="AB168" s="36"/>
      <c r="AC168" s="36"/>
      <c r="AD168" s="36"/>
      <c r="AE168" s="36"/>
      <c r="AR168" s="204" t="s">
        <v>169</v>
      </c>
      <c r="AT168" s="204" t="s">
        <v>164</v>
      </c>
      <c r="AU168" s="204" t="s">
        <v>91</v>
      </c>
      <c r="AY168" s="18" t="s">
        <v>162</v>
      </c>
      <c r="BE168" s="205">
        <f>IF(N168="základní",J168,0)</f>
        <v>0</v>
      </c>
      <c r="BF168" s="205">
        <f>IF(N168="snížená",J168,0)</f>
        <v>0</v>
      </c>
      <c r="BG168" s="205">
        <f>IF(N168="zákl. přenesená",J168,0)</f>
        <v>0</v>
      </c>
      <c r="BH168" s="205">
        <f>IF(N168="sníž. přenesená",J168,0)</f>
        <v>0</v>
      </c>
      <c r="BI168" s="205">
        <f>IF(N168="nulová",J168,0)</f>
        <v>0</v>
      </c>
      <c r="BJ168" s="18" t="s">
        <v>89</v>
      </c>
      <c r="BK168" s="205">
        <f>ROUND(I168*H168,2)</f>
        <v>0</v>
      </c>
      <c r="BL168" s="18" t="s">
        <v>169</v>
      </c>
      <c r="BM168" s="204" t="s">
        <v>205</v>
      </c>
    </row>
    <row r="169" spans="2:51" s="13" customFormat="1" ht="12">
      <c r="B169" s="206"/>
      <c r="C169" s="207"/>
      <c r="D169" s="208" t="s">
        <v>171</v>
      </c>
      <c r="E169" s="209" t="s">
        <v>1</v>
      </c>
      <c r="F169" s="210" t="s">
        <v>172</v>
      </c>
      <c r="G169" s="207"/>
      <c r="H169" s="209" t="s">
        <v>1</v>
      </c>
      <c r="I169" s="211"/>
      <c r="J169" s="207"/>
      <c r="K169" s="207"/>
      <c r="L169" s="212"/>
      <c r="M169" s="213"/>
      <c r="N169" s="214"/>
      <c r="O169" s="214"/>
      <c r="P169" s="214"/>
      <c r="Q169" s="214"/>
      <c r="R169" s="214"/>
      <c r="S169" s="214"/>
      <c r="T169" s="215"/>
      <c r="AT169" s="216" t="s">
        <v>171</v>
      </c>
      <c r="AU169" s="216" t="s">
        <v>91</v>
      </c>
      <c r="AV169" s="13" t="s">
        <v>89</v>
      </c>
      <c r="AW169" s="13" t="s">
        <v>38</v>
      </c>
      <c r="AX169" s="13" t="s">
        <v>82</v>
      </c>
      <c r="AY169" s="216" t="s">
        <v>162</v>
      </c>
    </row>
    <row r="170" spans="2:51" s="14" customFormat="1" ht="12">
      <c r="B170" s="217"/>
      <c r="C170" s="218"/>
      <c r="D170" s="208" t="s">
        <v>171</v>
      </c>
      <c r="E170" s="219" t="s">
        <v>1</v>
      </c>
      <c r="F170" s="220" t="s">
        <v>206</v>
      </c>
      <c r="G170" s="218"/>
      <c r="H170" s="221">
        <v>8.475</v>
      </c>
      <c r="I170" s="222"/>
      <c r="J170" s="218"/>
      <c r="K170" s="218"/>
      <c r="L170" s="223"/>
      <c r="M170" s="224"/>
      <c r="N170" s="225"/>
      <c r="O170" s="225"/>
      <c r="P170" s="225"/>
      <c r="Q170" s="225"/>
      <c r="R170" s="225"/>
      <c r="S170" s="225"/>
      <c r="T170" s="226"/>
      <c r="AT170" s="227" t="s">
        <v>171</v>
      </c>
      <c r="AU170" s="227" t="s">
        <v>91</v>
      </c>
      <c r="AV170" s="14" t="s">
        <v>91</v>
      </c>
      <c r="AW170" s="14" t="s">
        <v>38</v>
      </c>
      <c r="AX170" s="14" t="s">
        <v>82</v>
      </c>
      <c r="AY170" s="227" t="s">
        <v>162</v>
      </c>
    </row>
    <row r="171" spans="2:51" s="14" customFormat="1" ht="12">
      <c r="B171" s="217"/>
      <c r="C171" s="218"/>
      <c r="D171" s="208" t="s">
        <v>171</v>
      </c>
      <c r="E171" s="219" t="s">
        <v>1</v>
      </c>
      <c r="F171" s="220" t="s">
        <v>207</v>
      </c>
      <c r="G171" s="218"/>
      <c r="H171" s="221">
        <v>3</v>
      </c>
      <c r="I171" s="222"/>
      <c r="J171" s="218"/>
      <c r="K171" s="218"/>
      <c r="L171" s="223"/>
      <c r="M171" s="224"/>
      <c r="N171" s="225"/>
      <c r="O171" s="225"/>
      <c r="P171" s="225"/>
      <c r="Q171" s="225"/>
      <c r="R171" s="225"/>
      <c r="S171" s="225"/>
      <c r="T171" s="226"/>
      <c r="AT171" s="227" t="s">
        <v>171</v>
      </c>
      <c r="AU171" s="227" t="s">
        <v>91</v>
      </c>
      <c r="AV171" s="14" t="s">
        <v>91</v>
      </c>
      <c r="AW171" s="14" t="s">
        <v>38</v>
      </c>
      <c r="AX171" s="14" t="s">
        <v>82</v>
      </c>
      <c r="AY171" s="227" t="s">
        <v>162</v>
      </c>
    </row>
    <row r="172" spans="2:51" s="14" customFormat="1" ht="12">
      <c r="B172" s="217"/>
      <c r="C172" s="218"/>
      <c r="D172" s="208" t="s">
        <v>171</v>
      </c>
      <c r="E172" s="219" t="s">
        <v>1</v>
      </c>
      <c r="F172" s="220" t="s">
        <v>208</v>
      </c>
      <c r="G172" s="218"/>
      <c r="H172" s="221">
        <v>6.9</v>
      </c>
      <c r="I172" s="222"/>
      <c r="J172" s="218"/>
      <c r="K172" s="218"/>
      <c r="L172" s="223"/>
      <c r="M172" s="224"/>
      <c r="N172" s="225"/>
      <c r="O172" s="225"/>
      <c r="P172" s="225"/>
      <c r="Q172" s="225"/>
      <c r="R172" s="225"/>
      <c r="S172" s="225"/>
      <c r="T172" s="226"/>
      <c r="AT172" s="227" t="s">
        <v>171</v>
      </c>
      <c r="AU172" s="227" t="s">
        <v>91</v>
      </c>
      <c r="AV172" s="14" t="s">
        <v>91</v>
      </c>
      <c r="AW172" s="14" t="s">
        <v>38</v>
      </c>
      <c r="AX172" s="14" t="s">
        <v>82</v>
      </c>
      <c r="AY172" s="227" t="s">
        <v>162</v>
      </c>
    </row>
    <row r="173" spans="2:51" s="14" customFormat="1" ht="12">
      <c r="B173" s="217"/>
      <c r="C173" s="218"/>
      <c r="D173" s="208" t="s">
        <v>171</v>
      </c>
      <c r="E173" s="219" t="s">
        <v>1</v>
      </c>
      <c r="F173" s="220" t="s">
        <v>209</v>
      </c>
      <c r="G173" s="218"/>
      <c r="H173" s="221">
        <v>3.9</v>
      </c>
      <c r="I173" s="222"/>
      <c r="J173" s="218"/>
      <c r="K173" s="218"/>
      <c r="L173" s="223"/>
      <c r="M173" s="224"/>
      <c r="N173" s="225"/>
      <c r="O173" s="225"/>
      <c r="P173" s="225"/>
      <c r="Q173" s="225"/>
      <c r="R173" s="225"/>
      <c r="S173" s="225"/>
      <c r="T173" s="226"/>
      <c r="AT173" s="227" t="s">
        <v>171</v>
      </c>
      <c r="AU173" s="227" t="s">
        <v>91</v>
      </c>
      <c r="AV173" s="14" t="s">
        <v>91</v>
      </c>
      <c r="AW173" s="14" t="s">
        <v>38</v>
      </c>
      <c r="AX173" s="14" t="s">
        <v>82</v>
      </c>
      <c r="AY173" s="227" t="s">
        <v>162</v>
      </c>
    </row>
    <row r="174" spans="2:51" s="15" customFormat="1" ht="12">
      <c r="B174" s="228"/>
      <c r="C174" s="229"/>
      <c r="D174" s="208" t="s">
        <v>171</v>
      </c>
      <c r="E174" s="230" t="s">
        <v>1</v>
      </c>
      <c r="F174" s="231" t="s">
        <v>174</v>
      </c>
      <c r="G174" s="229"/>
      <c r="H174" s="232">
        <v>22.275</v>
      </c>
      <c r="I174" s="233"/>
      <c r="J174" s="229"/>
      <c r="K174" s="229"/>
      <c r="L174" s="234"/>
      <c r="M174" s="235"/>
      <c r="N174" s="236"/>
      <c r="O174" s="236"/>
      <c r="P174" s="236"/>
      <c r="Q174" s="236"/>
      <c r="R174" s="236"/>
      <c r="S174" s="236"/>
      <c r="T174" s="237"/>
      <c r="AT174" s="238" t="s">
        <v>171</v>
      </c>
      <c r="AU174" s="238" t="s">
        <v>91</v>
      </c>
      <c r="AV174" s="15" t="s">
        <v>169</v>
      </c>
      <c r="AW174" s="15" t="s">
        <v>38</v>
      </c>
      <c r="AX174" s="15" t="s">
        <v>89</v>
      </c>
      <c r="AY174" s="238" t="s">
        <v>162</v>
      </c>
    </row>
    <row r="175" spans="1:65" s="2" customFormat="1" ht="16.5" customHeight="1">
      <c r="A175" s="36"/>
      <c r="B175" s="37"/>
      <c r="C175" s="193" t="s">
        <v>210</v>
      </c>
      <c r="D175" s="193" t="s">
        <v>164</v>
      </c>
      <c r="E175" s="194" t="s">
        <v>211</v>
      </c>
      <c r="F175" s="195" t="s">
        <v>212</v>
      </c>
      <c r="G175" s="196" t="s">
        <v>167</v>
      </c>
      <c r="H175" s="197">
        <v>148.5</v>
      </c>
      <c r="I175" s="198"/>
      <c r="J175" s="199">
        <f>ROUND(I175*H175,2)</f>
        <v>0</v>
      </c>
      <c r="K175" s="195" t="s">
        <v>168</v>
      </c>
      <c r="L175" s="41"/>
      <c r="M175" s="200" t="s">
        <v>1</v>
      </c>
      <c r="N175" s="201" t="s">
        <v>47</v>
      </c>
      <c r="O175" s="73"/>
      <c r="P175" s="202">
        <f>O175*H175</f>
        <v>0</v>
      </c>
      <c r="Q175" s="202">
        <v>0.00576</v>
      </c>
      <c r="R175" s="202">
        <f>Q175*H175</f>
        <v>0.85536</v>
      </c>
      <c r="S175" s="202">
        <v>0</v>
      </c>
      <c r="T175" s="203">
        <f>S175*H175</f>
        <v>0</v>
      </c>
      <c r="U175" s="36"/>
      <c r="V175" s="36"/>
      <c r="W175" s="36"/>
      <c r="X175" s="36"/>
      <c r="Y175" s="36"/>
      <c r="Z175" s="36"/>
      <c r="AA175" s="36"/>
      <c r="AB175" s="36"/>
      <c r="AC175" s="36"/>
      <c r="AD175" s="36"/>
      <c r="AE175" s="36"/>
      <c r="AR175" s="204" t="s">
        <v>169</v>
      </c>
      <c r="AT175" s="204" t="s">
        <v>164</v>
      </c>
      <c r="AU175" s="204" t="s">
        <v>91</v>
      </c>
      <c r="AY175" s="18" t="s">
        <v>162</v>
      </c>
      <c r="BE175" s="205">
        <f>IF(N175="základní",J175,0)</f>
        <v>0</v>
      </c>
      <c r="BF175" s="205">
        <f>IF(N175="snížená",J175,0)</f>
        <v>0</v>
      </c>
      <c r="BG175" s="205">
        <f>IF(N175="zákl. přenesená",J175,0)</f>
        <v>0</v>
      </c>
      <c r="BH175" s="205">
        <f>IF(N175="sníž. přenesená",J175,0)</f>
        <v>0</v>
      </c>
      <c r="BI175" s="205">
        <f>IF(N175="nulová",J175,0)</f>
        <v>0</v>
      </c>
      <c r="BJ175" s="18" t="s">
        <v>89</v>
      </c>
      <c r="BK175" s="205">
        <f>ROUND(I175*H175,2)</f>
        <v>0</v>
      </c>
      <c r="BL175" s="18" t="s">
        <v>169</v>
      </c>
      <c r="BM175" s="204" t="s">
        <v>213</v>
      </c>
    </row>
    <row r="176" spans="2:51" s="13" customFormat="1" ht="12">
      <c r="B176" s="206"/>
      <c r="C176" s="207"/>
      <c r="D176" s="208" t="s">
        <v>171</v>
      </c>
      <c r="E176" s="209" t="s">
        <v>1</v>
      </c>
      <c r="F176" s="210" t="s">
        <v>172</v>
      </c>
      <c r="G176" s="207"/>
      <c r="H176" s="209" t="s">
        <v>1</v>
      </c>
      <c r="I176" s="211"/>
      <c r="J176" s="207"/>
      <c r="K176" s="207"/>
      <c r="L176" s="212"/>
      <c r="M176" s="213"/>
      <c r="N176" s="214"/>
      <c r="O176" s="214"/>
      <c r="P176" s="214"/>
      <c r="Q176" s="214"/>
      <c r="R176" s="214"/>
      <c r="S176" s="214"/>
      <c r="T176" s="215"/>
      <c r="AT176" s="216" t="s">
        <v>171</v>
      </c>
      <c r="AU176" s="216" t="s">
        <v>91</v>
      </c>
      <c r="AV176" s="13" t="s">
        <v>89</v>
      </c>
      <c r="AW176" s="13" t="s">
        <v>38</v>
      </c>
      <c r="AX176" s="13" t="s">
        <v>82</v>
      </c>
      <c r="AY176" s="216" t="s">
        <v>162</v>
      </c>
    </row>
    <row r="177" spans="2:51" s="14" customFormat="1" ht="12">
      <c r="B177" s="217"/>
      <c r="C177" s="218"/>
      <c r="D177" s="208" t="s">
        <v>171</v>
      </c>
      <c r="E177" s="219" t="s">
        <v>1</v>
      </c>
      <c r="F177" s="220" t="s">
        <v>214</v>
      </c>
      <c r="G177" s="218"/>
      <c r="H177" s="221">
        <v>56.5</v>
      </c>
      <c r="I177" s="222"/>
      <c r="J177" s="218"/>
      <c r="K177" s="218"/>
      <c r="L177" s="223"/>
      <c r="M177" s="224"/>
      <c r="N177" s="225"/>
      <c r="O177" s="225"/>
      <c r="P177" s="225"/>
      <c r="Q177" s="225"/>
      <c r="R177" s="225"/>
      <c r="S177" s="225"/>
      <c r="T177" s="226"/>
      <c r="AT177" s="227" t="s">
        <v>171</v>
      </c>
      <c r="AU177" s="227" t="s">
        <v>91</v>
      </c>
      <c r="AV177" s="14" t="s">
        <v>91</v>
      </c>
      <c r="AW177" s="14" t="s">
        <v>38</v>
      </c>
      <c r="AX177" s="14" t="s">
        <v>82</v>
      </c>
      <c r="AY177" s="227" t="s">
        <v>162</v>
      </c>
    </row>
    <row r="178" spans="2:51" s="14" customFormat="1" ht="12">
      <c r="B178" s="217"/>
      <c r="C178" s="218"/>
      <c r="D178" s="208" t="s">
        <v>171</v>
      </c>
      <c r="E178" s="219" t="s">
        <v>1</v>
      </c>
      <c r="F178" s="220" t="s">
        <v>215</v>
      </c>
      <c r="G178" s="218"/>
      <c r="H178" s="221">
        <v>20</v>
      </c>
      <c r="I178" s="222"/>
      <c r="J178" s="218"/>
      <c r="K178" s="218"/>
      <c r="L178" s="223"/>
      <c r="M178" s="224"/>
      <c r="N178" s="225"/>
      <c r="O178" s="225"/>
      <c r="P178" s="225"/>
      <c r="Q178" s="225"/>
      <c r="R178" s="225"/>
      <c r="S178" s="225"/>
      <c r="T178" s="226"/>
      <c r="AT178" s="227" t="s">
        <v>171</v>
      </c>
      <c r="AU178" s="227" t="s">
        <v>91</v>
      </c>
      <c r="AV178" s="14" t="s">
        <v>91</v>
      </c>
      <c r="AW178" s="14" t="s">
        <v>38</v>
      </c>
      <c r="AX178" s="14" t="s">
        <v>82</v>
      </c>
      <c r="AY178" s="227" t="s">
        <v>162</v>
      </c>
    </row>
    <row r="179" spans="2:51" s="14" customFormat="1" ht="12">
      <c r="B179" s="217"/>
      <c r="C179" s="218"/>
      <c r="D179" s="208" t="s">
        <v>171</v>
      </c>
      <c r="E179" s="219" t="s">
        <v>1</v>
      </c>
      <c r="F179" s="220" t="s">
        <v>216</v>
      </c>
      <c r="G179" s="218"/>
      <c r="H179" s="221">
        <v>46</v>
      </c>
      <c r="I179" s="222"/>
      <c r="J179" s="218"/>
      <c r="K179" s="218"/>
      <c r="L179" s="223"/>
      <c r="M179" s="224"/>
      <c r="N179" s="225"/>
      <c r="O179" s="225"/>
      <c r="P179" s="225"/>
      <c r="Q179" s="225"/>
      <c r="R179" s="225"/>
      <c r="S179" s="225"/>
      <c r="T179" s="226"/>
      <c r="AT179" s="227" t="s">
        <v>171</v>
      </c>
      <c r="AU179" s="227" t="s">
        <v>91</v>
      </c>
      <c r="AV179" s="14" t="s">
        <v>91</v>
      </c>
      <c r="AW179" s="14" t="s">
        <v>38</v>
      </c>
      <c r="AX179" s="14" t="s">
        <v>82</v>
      </c>
      <c r="AY179" s="227" t="s">
        <v>162</v>
      </c>
    </row>
    <row r="180" spans="2:51" s="14" customFormat="1" ht="12">
      <c r="B180" s="217"/>
      <c r="C180" s="218"/>
      <c r="D180" s="208" t="s">
        <v>171</v>
      </c>
      <c r="E180" s="219" t="s">
        <v>1</v>
      </c>
      <c r="F180" s="220" t="s">
        <v>217</v>
      </c>
      <c r="G180" s="218"/>
      <c r="H180" s="221">
        <v>26</v>
      </c>
      <c r="I180" s="222"/>
      <c r="J180" s="218"/>
      <c r="K180" s="218"/>
      <c r="L180" s="223"/>
      <c r="M180" s="224"/>
      <c r="N180" s="225"/>
      <c r="O180" s="225"/>
      <c r="P180" s="225"/>
      <c r="Q180" s="225"/>
      <c r="R180" s="225"/>
      <c r="S180" s="225"/>
      <c r="T180" s="226"/>
      <c r="AT180" s="227" t="s">
        <v>171</v>
      </c>
      <c r="AU180" s="227" t="s">
        <v>91</v>
      </c>
      <c r="AV180" s="14" t="s">
        <v>91</v>
      </c>
      <c r="AW180" s="14" t="s">
        <v>38</v>
      </c>
      <c r="AX180" s="14" t="s">
        <v>82</v>
      </c>
      <c r="AY180" s="227" t="s">
        <v>162</v>
      </c>
    </row>
    <row r="181" spans="2:51" s="15" customFormat="1" ht="12">
      <c r="B181" s="228"/>
      <c r="C181" s="229"/>
      <c r="D181" s="208" t="s">
        <v>171</v>
      </c>
      <c r="E181" s="230" t="s">
        <v>1</v>
      </c>
      <c r="F181" s="231" t="s">
        <v>174</v>
      </c>
      <c r="G181" s="229"/>
      <c r="H181" s="232">
        <v>148.5</v>
      </c>
      <c r="I181" s="233"/>
      <c r="J181" s="229"/>
      <c r="K181" s="229"/>
      <c r="L181" s="234"/>
      <c r="M181" s="235"/>
      <c r="N181" s="236"/>
      <c r="O181" s="236"/>
      <c r="P181" s="236"/>
      <c r="Q181" s="236"/>
      <c r="R181" s="236"/>
      <c r="S181" s="236"/>
      <c r="T181" s="237"/>
      <c r="AT181" s="238" t="s">
        <v>171</v>
      </c>
      <c r="AU181" s="238" t="s">
        <v>91</v>
      </c>
      <c r="AV181" s="15" t="s">
        <v>169</v>
      </c>
      <c r="AW181" s="15" t="s">
        <v>38</v>
      </c>
      <c r="AX181" s="15" t="s">
        <v>89</v>
      </c>
      <c r="AY181" s="238" t="s">
        <v>162</v>
      </c>
    </row>
    <row r="182" spans="1:65" s="2" customFormat="1" ht="16.5" customHeight="1">
      <c r="A182" s="36"/>
      <c r="B182" s="37"/>
      <c r="C182" s="193" t="s">
        <v>218</v>
      </c>
      <c r="D182" s="193" t="s">
        <v>164</v>
      </c>
      <c r="E182" s="194" t="s">
        <v>219</v>
      </c>
      <c r="F182" s="195" t="s">
        <v>220</v>
      </c>
      <c r="G182" s="196" t="s">
        <v>167</v>
      </c>
      <c r="H182" s="197">
        <v>148.5</v>
      </c>
      <c r="I182" s="198"/>
      <c r="J182" s="199">
        <f>ROUND(I182*H182,2)</f>
        <v>0</v>
      </c>
      <c r="K182" s="195" t="s">
        <v>168</v>
      </c>
      <c r="L182" s="41"/>
      <c r="M182" s="200" t="s">
        <v>1</v>
      </c>
      <c r="N182" s="201" t="s">
        <v>47</v>
      </c>
      <c r="O182" s="73"/>
      <c r="P182" s="202">
        <f>O182*H182</f>
        <v>0</v>
      </c>
      <c r="Q182" s="202">
        <v>0</v>
      </c>
      <c r="R182" s="202">
        <f>Q182*H182</f>
        <v>0</v>
      </c>
      <c r="S182" s="202">
        <v>0</v>
      </c>
      <c r="T182" s="203">
        <f>S182*H182</f>
        <v>0</v>
      </c>
      <c r="U182" s="36"/>
      <c r="V182" s="36"/>
      <c r="W182" s="36"/>
      <c r="X182" s="36"/>
      <c r="Y182" s="36"/>
      <c r="Z182" s="36"/>
      <c r="AA182" s="36"/>
      <c r="AB182" s="36"/>
      <c r="AC182" s="36"/>
      <c r="AD182" s="36"/>
      <c r="AE182" s="36"/>
      <c r="AR182" s="204" t="s">
        <v>169</v>
      </c>
      <c r="AT182" s="204" t="s">
        <v>164</v>
      </c>
      <c r="AU182" s="204" t="s">
        <v>91</v>
      </c>
      <c r="AY182" s="18" t="s">
        <v>162</v>
      </c>
      <c r="BE182" s="205">
        <f>IF(N182="základní",J182,0)</f>
        <v>0</v>
      </c>
      <c r="BF182" s="205">
        <f>IF(N182="snížená",J182,0)</f>
        <v>0</v>
      </c>
      <c r="BG182" s="205">
        <f>IF(N182="zákl. přenesená",J182,0)</f>
        <v>0</v>
      </c>
      <c r="BH182" s="205">
        <f>IF(N182="sníž. přenesená",J182,0)</f>
        <v>0</v>
      </c>
      <c r="BI182" s="205">
        <f>IF(N182="nulová",J182,0)</f>
        <v>0</v>
      </c>
      <c r="BJ182" s="18" t="s">
        <v>89</v>
      </c>
      <c r="BK182" s="205">
        <f>ROUND(I182*H182,2)</f>
        <v>0</v>
      </c>
      <c r="BL182" s="18" t="s">
        <v>169</v>
      </c>
      <c r="BM182" s="204" t="s">
        <v>221</v>
      </c>
    </row>
    <row r="183" spans="1:65" s="2" customFormat="1" ht="16.5" customHeight="1">
      <c r="A183" s="36"/>
      <c r="B183" s="37"/>
      <c r="C183" s="193" t="s">
        <v>222</v>
      </c>
      <c r="D183" s="193" t="s">
        <v>164</v>
      </c>
      <c r="E183" s="194" t="s">
        <v>223</v>
      </c>
      <c r="F183" s="195" t="s">
        <v>224</v>
      </c>
      <c r="G183" s="196" t="s">
        <v>225</v>
      </c>
      <c r="H183" s="197">
        <v>1.554</v>
      </c>
      <c r="I183" s="198"/>
      <c r="J183" s="199">
        <f>ROUND(I183*H183,2)</f>
        <v>0</v>
      </c>
      <c r="K183" s="195" t="s">
        <v>168</v>
      </c>
      <c r="L183" s="41"/>
      <c r="M183" s="200" t="s">
        <v>1</v>
      </c>
      <c r="N183" s="201" t="s">
        <v>47</v>
      </c>
      <c r="O183" s="73"/>
      <c r="P183" s="202">
        <f>O183*H183</f>
        <v>0</v>
      </c>
      <c r="Q183" s="202">
        <v>1.05291</v>
      </c>
      <c r="R183" s="202">
        <f>Q183*H183</f>
        <v>1.63622214</v>
      </c>
      <c r="S183" s="202">
        <v>0</v>
      </c>
      <c r="T183" s="203">
        <f>S183*H183</f>
        <v>0</v>
      </c>
      <c r="U183" s="36"/>
      <c r="V183" s="36"/>
      <c r="W183" s="36"/>
      <c r="X183" s="36"/>
      <c r="Y183" s="36"/>
      <c r="Z183" s="36"/>
      <c r="AA183" s="36"/>
      <c r="AB183" s="36"/>
      <c r="AC183" s="36"/>
      <c r="AD183" s="36"/>
      <c r="AE183" s="36"/>
      <c r="AR183" s="204" t="s">
        <v>169</v>
      </c>
      <c r="AT183" s="204" t="s">
        <v>164</v>
      </c>
      <c r="AU183" s="204" t="s">
        <v>91</v>
      </c>
      <c r="AY183" s="18" t="s">
        <v>162</v>
      </c>
      <c r="BE183" s="205">
        <f>IF(N183="základní",J183,0)</f>
        <v>0</v>
      </c>
      <c r="BF183" s="205">
        <f>IF(N183="snížená",J183,0)</f>
        <v>0</v>
      </c>
      <c r="BG183" s="205">
        <f>IF(N183="zákl. přenesená",J183,0)</f>
        <v>0</v>
      </c>
      <c r="BH183" s="205">
        <f>IF(N183="sníž. přenesená",J183,0)</f>
        <v>0</v>
      </c>
      <c r="BI183" s="205">
        <f>IF(N183="nulová",J183,0)</f>
        <v>0</v>
      </c>
      <c r="BJ183" s="18" t="s">
        <v>89</v>
      </c>
      <c r="BK183" s="205">
        <f>ROUND(I183*H183,2)</f>
        <v>0</v>
      </c>
      <c r="BL183" s="18" t="s">
        <v>169</v>
      </c>
      <c r="BM183" s="204" t="s">
        <v>226</v>
      </c>
    </row>
    <row r="184" spans="2:51" s="13" customFormat="1" ht="12">
      <c r="B184" s="206"/>
      <c r="C184" s="207"/>
      <c r="D184" s="208" t="s">
        <v>171</v>
      </c>
      <c r="E184" s="209" t="s">
        <v>1</v>
      </c>
      <c r="F184" s="210" t="s">
        <v>172</v>
      </c>
      <c r="G184" s="207"/>
      <c r="H184" s="209" t="s">
        <v>1</v>
      </c>
      <c r="I184" s="211"/>
      <c r="J184" s="207"/>
      <c r="K184" s="207"/>
      <c r="L184" s="212"/>
      <c r="M184" s="213"/>
      <c r="N184" s="214"/>
      <c r="O184" s="214"/>
      <c r="P184" s="214"/>
      <c r="Q184" s="214"/>
      <c r="R184" s="214"/>
      <c r="S184" s="214"/>
      <c r="T184" s="215"/>
      <c r="AT184" s="216" t="s">
        <v>171</v>
      </c>
      <c r="AU184" s="216" t="s">
        <v>91</v>
      </c>
      <c r="AV184" s="13" t="s">
        <v>89</v>
      </c>
      <c r="AW184" s="13" t="s">
        <v>38</v>
      </c>
      <c r="AX184" s="13" t="s">
        <v>82</v>
      </c>
      <c r="AY184" s="216" t="s">
        <v>162</v>
      </c>
    </row>
    <row r="185" spans="2:51" s="14" customFormat="1" ht="12">
      <c r="B185" s="217"/>
      <c r="C185" s="218"/>
      <c r="D185" s="208" t="s">
        <v>171</v>
      </c>
      <c r="E185" s="219" t="s">
        <v>1</v>
      </c>
      <c r="F185" s="220" t="s">
        <v>227</v>
      </c>
      <c r="G185" s="218"/>
      <c r="H185" s="221">
        <v>0.602</v>
      </c>
      <c r="I185" s="222"/>
      <c r="J185" s="218"/>
      <c r="K185" s="218"/>
      <c r="L185" s="223"/>
      <c r="M185" s="224"/>
      <c r="N185" s="225"/>
      <c r="O185" s="225"/>
      <c r="P185" s="225"/>
      <c r="Q185" s="225"/>
      <c r="R185" s="225"/>
      <c r="S185" s="225"/>
      <c r="T185" s="226"/>
      <c r="AT185" s="227" t="s">
        <v>171</v>
      </c>
      <c r="AU185" s="227" t="s">
        <v>91</v>
      </c>
      <c r="AV185" s="14" t="s">
        <v>91</v>
      </c>
      <c r="AW185" s="14" t="s">
        <v>38</v>
      </c>
      <c r="AX185" s="14" t="s">
        <v>82</v>
      </c>
      <c r="AY185" s="227" t="s">
        <v>162</v>
      </c>
    </row>
    <row r="186" spans="2:51" s="14" customFormat="1" ht="12">
      <c r="B186" s="217"/>
      <c r="C186" s="218"/>
      <c r="D186" s="208" t="s">
        <v>171</v>
      </c>
      <c r="E186" s="219" t="s">
        <v>1</v>
      </c>
      <c r="F186" s="220" t="s">
        <v>228</v>
      </c>
      <c r="G186" s="218"/>
      <c r="H186" s="221">
        <v>0.2</v>
      </c>
      <c r="I186" s="222"/>
      <c r="J186" s="218"/>
      <c r="K186" s="218"/>
      <c r="L186" s="223"/>
      <c r="M186" s="224"/>
      <c r="N186" s="225"/>
      <c r="O186" s="225"/>
      <c r="P186" s="225"/>
      <c r="Q186" s="225"/>
      <c r="R186" s="225"/>
      <c r="S186" s="225"/>
      <c r="T186" s="226"/>
      <c r="AT186" s="227" t="s">
        <v>171</v>
      </c>
      <c r="AU186" s="227" t="s">
        <v>91</v>
      </c>
      <c r="AV186" s="14" t="s">
        <v>91</v>
      </c>
      <c r="AW186" s="14" t="s">
        <v>38</v>
      </c>
      <c r="AX186" s="14" t="s">
        <v>82</v>
      </c>
      <c r="AY186" s="227" t="s">
        <v>162</v>
      </c>
    </row>
    <row r="187" spans="2:51" s="14" customFormat="1" ht="12">
      <c r="B187" s="217"/>
      <c r="C187" s="218"/>
      <c r="D187" s="208" t="s">
        <v>171</v>
      </c>
      <c r="E187" s="219" t="s">
        <v>1</v>
      </c>
      <c r="F187" s="220" t="s">
        <v>229</v>
      </c>
      <c r="G187" s="218"/>
      <c r="H187" s="221">
        <v>0.481</v>
      </c>
      <c r="I187" s="222"/>
      <c r="J187" s="218"/>
      <c r="K187" s="218"/>
      <c r="L187" s="223"/>
      <c r="M187" s="224"/>
      <c r="N187" s="225"/>
      <c r="O187" s="225"/>
      <c r="P187" s="225"/>
      <c r="Q187" s="225"/>
      <c r="R187" s="225"/>
      <c r="S187" s="225"/>
      <c r="T187" s="226"/>
      <c r="AT187" s="227" t="s">
        <v>171</v>
      </c>
      <c r="AU187" s="227" t="s">
        <v>91</v>
      </c>
      <c r="AV187" s="14" t="s">
        <v>91</v>
      </c>
      <c r="AW187" s="14" t="s">
        <v>38</v>
      </c>
      <c r="AX187" s="14" t="s">
        <v>82</v>
      </c>
      <c r="AY187" s="227" t="s">
        <v>162</v>
      </c>
    </row>
    <row r="188" spans="2:51" s="14" customFormat="1" ht="12">
      <c r="B188" s="217"/>
      <c r="C188" s="218"/>
      <c r="D188" s="208" t="s">
        <v>171</v>
      </c>
      <c r="E188" s="219" t="s">
        <v>1</v>
      </c>
      <c r="F188" s="220" t="s">
        <v>230</v>
      </c>
      <c r="G188" s="218"/>
      <c r="H188" s="221">
        <v>0.271</v>
      </c>
      <c r="I188" s="222"/>
      <c r="J188" s="218"/>
      <c r="K188" s="218"/>
      <c r="L188" s="223"/>
      <c r="M188" s="224"/>
      <c r="N188" s="225"/>
      <c r="O188" s="225"/>
      <c r="P188" s="225"/>
      <c r="Q188" s="225"/>
      <c r="R188" s="225"/>
      <c r="S188" s="225"/>
      <c r="T188" s="226"/>
      <c r="AT188" s="227" t="s">
        <v>171</v>
      </c>
      <c r="AU188" s="227" t="s">
        <v>91</v>
      </c>
      <c r="AV188" s="14" t="s">
        <v>91</v>
      </c>
      <c r="AW188" s="14" t="s">
        <v>38</v>
      </c>
      <c r="AX188" s="14" t="s">
        <v>82</v>
      </c>
      <c r="AY188" s="227" t="s">
        <v>162</v>
      </c>
    </row>
    <row r="189" spans="2:51" s="15" customFormat="1" ht="12">
      <c r="B189" s="228"/>
      <c r="C189" s="229"/>
      <c r="D189" s="208" t="s">
        <v>171</v>
      </c>
      <c r="E189" s="230" t="s">
        <v>1</v>
      </c>
      <c r="F189" s="231" t="s">
        <v>174</v>
      </c>
      <c r="G189" s="229"/>
      <c r="H189" s="232">
        <v>1.554</v>
      </c>
      <c r="I189" s="233"/>
      <c r="J189" s="229"/>
      <c r="K189" s="229"/>
      <c r="L189" s="234"/>
      <c r="M189" s="235"/>
      <c r="N189" s="236"/>
      <c r="O189" s="236"/>
      <c r="P189" s="236"/>
      <c r="Q189" s="236"/>
      <c r="R189" s="236"/>
      <c r="S189" s="236"/>
      <c r="T189" s="237"/>
      <c r="AT189" s="238" t="s">
        <v>171</v>
      </c>
      <c r="AU189" s="238" t="s">
        <v>91</v>
      </c>
      <c r="AV189" s="15" t="s">
        <v>169</v>
      </c>
      <c r="AW189" s="15" t="s">
        <v>38</v>
      </c>
      <c r="AX189" s="15" t="s">
        <v>89</v>
      </c>
      <c r="AY189" s="238" t="s">
        <v>162</v>
      </c>
    </row>
    <row r="190" spans="2:63" s="12" customFormat="1" ht="22.9" customHeight="1">
      <c r="B190" s="177"/>
      <c r="C190" s="178"/>
      <c r="D190" s="179" t="s">
        <v>81</v>
      </c>
      <c r="E190" s="191" t="s">
        <v>192</v>
      </c>
      <c r="F190" s="191" t="s">
        <v>231</v>
      </c>
      <c r="G190" s="178"/>
      <c r="H190" s="178"/>
      <c r="I190" s="181"/>
      <c r="J190" s="192">
        <f>BK190</f>
        <v>0</v>
      </c>
      <c r="K190" s="178"/>
      <c r="L190" s="183"/>
      <c r="M190" s="184"/>
      <c r="N190" s="185"/>
      <c r="O190" s="185"/>
      <c r="P190" s="186">
        <f>SUM(P191:P279)</f>
        <v>0</v>
      </c>
      <c r="Q190" s="185"/>
      <c r="R190" s="186">
        <f>SUM(R191:R279)</f>
        <v>40.02416577</v>
      </c>
      <c r="S190" s="185"/>
      <c r="T190" s="187">
        <f>SUM(T191:T279)</f>
        <v>0</v>
      </c>
      <c r="AR190" s="188" t="s">
        <v>89</v>
      </c>
      <c r="AT190" s="189" t="s">
        <v>81</v>
      </c>
      <c r="AU190" s="189" t="s">
        <v>89</v>
      </c>
      <c r="AY190" s="188" t="s">
        <v>162</v>
      </c>
      <c r="BK190" s="190">
        <f>SUM(BK191:BK279)</f>
        <v>0</v>
      </c>
    </row>
    <row r="191" spans="1:65" s="2" customFormat="1" ht="16.5" customHeight="1">
      <c r="A191" s="36"/>
      <c r="B191" s="37"/>
      <c r="C191" s="193" t="s">
        <v>232</v>
      </c>
      <c r="D191" s="193" t="s">
        <v>164</v>
      </c>
      <c r="E191" s="194" t="s">
        <v>233</v>
      </c>
      <c r="F191" s="195" t="s">
        <v>234</v>
      </c>
      <c r="G191" s="196" t="s">
        <v>167</v>
      </c>
      <c r="H191" s="197">
        <v>15.61</v>
      </c>
      <c r="I191" s="198"/>
      <c r="J191" s="199">
        <f>ROUND(I191*H191,2)</f>
        <v>0</v>
      </c>
      <c r="K191" s="195" t="s">
        <v>168</v>
      </c>
      <c r="L191" s="41"/>
      <c r="M191" s="200" t="s">
        <v>1</v>
      </c>
      <c r="N191" s="201" t="s">
        <v>47</v>
      </c>
      <c r="O191" s="73"/>
      <c r="P191" s="202">
        <f>O191*H191</f>
        <v>0</v>
      </c>
      <c r="Q191" s="202">
        <v>0.00735</v>
      </c>
      <c r="R191" s="202">
        <f>Q191*H191</f>
        <v>0.11473349999999999</v>
      </c>
      <c r="S191" s="202">
        <v>0</v>
      </c>
      <c r="T191" s="203">
        <f>S191*H191</f>
        <v>0</v>
      </c>
      <c r="U191" s="36"/>
      <c r="V191" s="36"/>
      <c r="W191" s="36"/>
      <c r="X191" s="36"/>
      <c r="Y191" s="36"/>
      <c r="Z191" s="36"/>
      <c r="AA191" s="36"/>
      <c r="AB191" s="36"/>
      <c r="AC191" s="36"/>
      <c r="AD191" s="36"/>
      <c r="AE191" s="36"/>
      <c r="AR191" s="204" t="s">
        <v>169</v>
      </c>
      <c r="AT191" s="204" t="s">
        <v>164</v>
      </c>
      <c r="AU191" s="204" t="s">
        <v>91</v>
      </c>
      <c r="AY191" s="18" t="s">
        <v>162</v>
      </c>
      <c r="BE191" s="205">
        <f>IF(N191="základní",J191,0)</f>
        <v>0</v>
      </c>
      <c r="BF191" s="205">
        <f>IF(N191="snížená",J191,0)</f>
        <v>0</v>
      </c>
      <c r="BG191" s="205">
        <f>IF(N191="zákl. přenesená",J191,0)</f>
        <v>0</v>
      </c>
      <c r="BH191" s="205">
        <f>IF(N191="sníž. přenesená",J191,0)</f>
        <v>0</v>
      </c>
      <c r="BI191" s="205">
        <f>IF(N191="nulová",J191,0)</f>
        <v>0</v>
      </c>
      <c r="BJ191" s="18" t="s">
        <v>89</v>
      </c>
      <c r="BK191" s="205">
        <f>ROUND(I191*H191,2)</f>
        <v>0</v>
      </c>
      <c r="BL191" s="18" t="s">
        <v>169</v>
      </c>
      <c r="BM191" s="204" t="s">
        <v>235</v>
      </c>
    </row>
    <row r="192" spans="2:51" s="13" customFormat="1" ht="12">
      <c r="B192" s="206"/>
      <c r="C192" s="207"/>
      <c r="D192" s="208" t="s">
        <v>171</v>
      </c>
      <c r="E192" s="209" t="s">
        <v>1</v>
      </c>
      <c r="F192" s="210" t="s">
        <v>236</v>
      </c>
      <c r="G192" s="207"/>
      <c r="H192" s="209" t="s">
        <v>1</v>
      </c>
      <c r="I192" s="211"/>
      <c r="J192" s="207"/>
      <c r="K192" s="207"/>
      <c r="L192" s="212"/>
      <c r="M192" s="213"/>
      <c r="N192" s="214"/>
      <c r="O192" s="214"/>
      <c r="P192" s="214"/>
      <c r="Q192" s="214"/>
      <c r="R192" s="214"/>
      <c r="S192" s="214"/>
      <c r="T192" s="215"/>
      <c r="AT192" s="216" t="s">
        <v>171</v>
      </c>
      <c r="AU192" s="216" t="s">
        <v>91</v>
      </c>
      <c r="AV192" s="13" t="s">
        <v>89</v>
      </c>
      <c r="AW192" s="13" t="s">
        <v>38</v>
      </c>
      <c r="AX192" s="13" t="s">
        <v>82</v>
      </c>
      <c r="AY192" s="216" t="s">
        <v>162</v>
      </c>
    </row>
    <row r="193" spans="2:51" s="14" customFormat="1" ht="12">
      <c r="B193" s="217"/>
      <c r="C193" s="218"/>
      <c r="D193" s="208" t="s">
        <v>171</v>
      </c>
      <c r="E193" s="219" t="s">
        <v>1</v>
      </c>
      <c r="F193" s="220" t="s">
        <v>237</v>
      </c>
      <c r="G193" s="218"/>
      <c r="H193" s="221">
        <v>15.61</v>
      </c>
      <c r="I193" s="222"/>
      <c r="J193" s="218"/>
      <c r="K193" s="218"/>
      <c r="L193" s="223"/>
      <c r="M193" s="224"/>
      <c r="N193" s="225"/>
      <c r="O193" s="225"/>
      <c r="P193" s="225"/>
      <c r="Q193" s="225"/>
      <c r="R193" s="225"/>
      <c r="S193" s="225"/>
      <c r="T193" s="226"/>
      <c r="AT193" s="227" t="s">
        <v>171</v>
      </c>
      <c r="AU193" s="227" t="s">
        <v>91</v>
      </c>
      <c r="AV193" s="14" t="s">
        <v>91</v>
      </c>
      <c r="AW193" s="14" t="s">
        <v>38</v>
      </c>
      <c r="AX193" s="14" t="s">
        <v>82</v>
      </c>
      <c r="AY193" s="227" t="s">
        <v>162</v>
      </c>
    </row>
    <row r="194" spans="2:51" s="15" customFormat="1" ht="12">
      <c r="B194" s="228"/>
      <c r="C194" s="229"/>
      <c r="D194" s="208" t="s">
        <v>171</v>
      </c>
      <c r="E194" s="230" t="s">
        <v>1</v>
      </c>
      <c r="F194" s="231" t="s">
        <v>174</v>
      </c>
      <c r="G194" s="229"/>
      <c r="H194" s="232">
        <v>15.61</v>
      </c>
      <c r="I194" s="233"/>
      <c r="J194" s="229"/>
      <c r="K194" s="229"/>
      <c r="L194" s="234"/>
      <c r="M194" s="235"/>
      <c r="N194" s="236"/>
      <c r="O194" s="236"/>
      <c r="P194" s="236"/>
      <c r="Q194" s="236"/>
      <c r="R194" s="236"/>
      <c r="S194" s="236"/>
      <c r="T194" s="237"/>
      <c r="AT194" s="238" t="s">
        <v>171</v>
      </c>
      <c r="AU194" s="238" t="s">
        <v>91</v>
      </c>
      <c r="AV194" s="15" t="s">
        <v>169</v>
      </c>
      <c r="AW194" s="15" t="s">
        <v>38</v>
      </c>
      <c r="AX194" s="15" t="s">
        <v>89</v>
      </c>
      <c r="AY194" s="238" t="s">
        <v>162</v>
      </c>
    </row>
    <row r="195" spans="1:65" s="2" customFormat="1" ht="16.5" customHeight="1">
      <c r="A195" s="36"/>
      <c r="B195" s="37"/>
      <c r="C195" s="193" t="s">
        <v>238</v>
      </c>
      <c r="D195" s="193" t="s">
        <v>164</v>
      </c>
      <c r="E195" s="194" t="s">
        <v>239</v>
      </c>
      <c r="F195" s="195" t="s">
        <v>240</v>
      </c>
      <c r="G195" s="196" t="s">
        <v>167</v>
      </c>
      <c r="H195" s="197">
        <v>104.505</v>
      </c>
      <c r="I195" s="198"/>
      <c r="J195" s="199">
        <f>ROUND(I195*H195,2)</f>
        <v>0</v>
      </c>
      <c r="K195" s="195" t="s">
        <v>168</v>
      </c>
      <c r="L195" s="41"/>
      <c r="M195" s="200" t="s">
        <v>1</v>
      </c>
      <c r="N195" s="201" t="s">
        <v>47</v>
      </c>
      <c r="O195" s="73"/>
      <c r="P195" s="202">
        <f>O195*H195</f>
        <v>0</v>
      </c>
      <c r="Q195" s="202">
        <v>0.00026</v>
      </c>
      <c r="R195" s="202">
        <f>Q195*H195</f>
        <v>0.027171299999999995</v>
      </c>
      <c r="S195" s="202">
        <v>0</v>
      </c>
      <c r="T195" s="203">
        <f>S195*H195</f>
        <v>0</v>
      </c>
      <c r="U195" s="36"/>
      <c r="V195" s="36"/>
      <c r="W195" s="36"/>
      <c r="X195" s="36"/>
      <c r="Y195" s="36"/>
      <c r="Z195" s="36"/>
      <c r="AA195" s="36"/>
      <c r="AB195" s="36"/>
      <c r="AC195" s="36"/>
      <c r="AD195" s="36"/>
      <c r="AE195" s="36"/>
      <c r="AR195" s="204" t="s">
        <v>169</v>
      </c>
      <c r="AT195" s="204" t="s">
        <v>164</v>
      </c>
      <c r="AU195" s="204" t="s">
        <v>91</v>
      </c>
      <c r="AY195" s="18" t="s">
        <v>162</v>
      </c>
      <c r="BE195" s="205">
        <f>IF(N195="základní",J195,0)</f>
        <v>0</v>
      </c>
      <c r="BF195" s="205">
        <f>IF(N195="snížená",J195,0)</f>
        <v>0</v>
      </c>
      <c r="BG195" s="205">
        <f>IF(N195="zákl. přenesená",J195,0)</f>
        <v>0</v>
      </c>
      <c r="BH195" s="205">
        <f>IF(N195="sníž. přenesená",J195,0)</f>
        <v>0</v>
      </c>
      <c r="BI195" s="205">
        <f>IF(N195="nulová",J195,0)</f>
        <v>0</v>
      </c>
      <c r="BJ195" s="18" t="s">
        <v>89</v>
      </c>
      <c r="BK195" s="205">
        <f>ROUND(I195*H195,2)</f>
        <v>0</v>
      </c>
      <c r="BL195" s="18" t="s">
        <v>169</v>
      </c>
      <c r="BM195" s="204" t="s">
        <v>241</v>
      </c>
    </row>
    <row r="196" spans="2:51" s="13" customFormat="1" ht="12">
      <c r="B196" s="206"/>
      <c r="C196" s="207"/>
      <c r="D196" s="208" t="s">
        <v>171</v>
      </c>
      <c r="E196" s="209" t="s">
        <v>1</v>
      </c>
      <c r="F196" s="210" t="s">
        <v>172</v>
      </c>
      <c r="G196" s="207"/>
      <c r="H196" s="209" t="s">
        <v>1</v>
      </c>
      <c r="I196" s="211"/>
      <c r="J196" s="207"/>
      <c r="K196" s="207"/>
      <c r="L196" s="212"/>
      <c r="M196" s="213"/>
      <c r="N196" s="214"/>
      <c r="O196" s="214"/>
      <c r="P196" s="214"/>
      <c r="Q196" s="214"/>
      <c r="R196" s="214"/>
      <c r="S196" s="214"/>
      <c r="T196" s="215"/>
      <c r="AT196" s="216" t="s">
        <v>171</v>
      </c>
      <c r="AU196" s="216" t="s">
        <v>91</v>
      </c>
      <c r="AV196" s="13" t="s">
        <v>89</v>
      </c>
      <c r="AW196" s="13" t="s">
        <v>38</v>
      </c>
      <c r="AX196" s="13" t="s">
        <v>82</v>
      </c>
      <c r="AY196" s="216" t="s">
        <v>162</v>
      </c>
    </row>
    <row r="197" spans="2:51" s="14" customFormat="1" ht="12">
      <c r="B197" s="217"/>
      <c r="C197" s="218"/>
      <c r="D197" s="208" t="s">
        <v>171</v>
      </c>
      <c r="E197" s="219" t="s">
        <v>1</v>
      </c>
      <c r="F197" s="220" t="s">
        <v>242</v>
      </c>
      <c r="G197" s="218"/>
      <c r="H197" s="221">
        <v>104.505</v>
      </c>
      <c r="I197" s="222"/>
      <c r="J197" s="218"/>
      <c r="K197" s="218"/>
      <c r="L197" s="223"/>
      <c r="M197" s="224"/>
      <c r="N197" s="225"/>
      <c r="O197" s="225"/>
      <c r="P197" s="225"/>
      <c r="Q197" s="225"/>
      <c r="R197" s="225"/>
      <c r="S197" s="225"/>
      <c r="T197" s="226"/>
      <c r="AT197" s="227" t="s">
        <v>171</v>
      </c>
      <c r="AU197" s="227" t="s">
        <v>91</v>
      </c>
      <c r="AV197" s="14" t="s">
        <v>91</v>
      </c>
      <c r="AW197" s="14" t="s">
        <v>38</v>
      </c>
      <c r="AX197" s="14" t="s">
        <v>82</v>
      </c>
      <c r="AY197" s="227" t="s">
        <v>162</v>
      </c>
    </row>
    <row r="198" spans="2:51" s="15" customFormat="1" ht="12">
      <c r="B198" s="228"/>
      <c r="C198" s="229"/>
      <c r="D198" s="208" t="s">
        <v>171</v>
      </c>
      <c r="E198" s="230" t="s">
        <v>1</v>
      </c>
      <c r="F198" s="231" t="s">
        <v>174</v>
      </c>
      <c r="G198" s="229"/>
      <c r="H198" s="232">
        <v>104.505</v>
      </c>
      <c r="I198" s="233"/>
      <c r="J198" s="229"/>
      <c r="K198" s="229"/>
      <c r="L198" s="234"/>
      <c r="M198" s="235"/>
      <c r="N198" s="236"/>
      <c r="O198" s="236"/>
      <c r="P198" s="236"/>
      <c r="Q198" s="236"/>
      <c r="R198" s="236"/>
      <c r="S198" s="236"/>
      <c r="T198" s="237"/>
      <c r="AT198" s="238" t="s">
        <v>171</v>
      </c>
      <c r="AU198" s="238" t="s">
        <v>91</v>
      </c>
      <c r="AV198" s="15" t="s">
        <v>169</v>
      </c>
      <c r="AW198" s="15" t="s">
        <v>38</v>
      </c>
      <c r="AX198" s="15" t="s">
        <v>89</v>
      </c>
      <c r="AY198" s="238" t="s">
        <v>162</v>
      </c>
    </row>
    <row r="199" spans="1:65" s="2" customFormat="1" ht="16.5" customHeight="1">
      <c r="A199" s="36"/>
      <c r="B199" s="37"/>
      <c r="C199" s="193" t="s">
        <v>243</v>
      </c>
      <c r="D199" s="193" t="s">
        <v>164</v>
      </c>
      <c r="E199" s="194" t="s">
        <v>244</v>
      </c>
      <c r="F199" s="195" t="s">
        <v>245</v>
      </c>
      <c r="G199" s="196" t="s">
        <v>167</v>
      </c>
      <c r="H199" s="197">
        <v>395.5</v>
      </c>
      <c r="I199" s="198"/>
      <c r="J199" s="199">
        <f>ROUND(I199*H199,2)</f>
        <v>0</v>
      </c>
      <c r="K199" s="195" t="s">
        <v>168</v>
      </c>
      <c r="L199" s="41"/>
      <c r="M199" s="200" t="s">
        <v>1</v>
      </c>
      <c r="N199" s="201" t="s">
        <v>47</v>
      </c>
      <c r="O199" s="73"/>
      <c r="P199" s="202">
        <f>O199*H199</f>
        <v>0</v>
      </c>
      <c r="Q199" s="202">
        <v>0.0057</v>
      </c>
      <c r="R199" s="202">
        <f>Q199*H199</f>
        <v>2.25435</v>
      </c>
      <c r="S199" s="202">
        <v>0</v>
      </c>
      <c r="T199" s="203">
        <f>S199*H199</f>
        <v>0</v>
      </c>
      <c r="U199" s="36"/>
      <c r="V199" s="36"/>
      <c r="W199" s="36"/>
      <c r="X199" s="36"/>
      <c r="Y199" s="36"/>
      <c r="Z199" s="36"/>
      <c r="AA199" s="36"/>
      <c r="AB199" s="36"/>
      <c r="AC199" s="36"/>
      <c r="AD199" s="36"/>
      <c r="AE199" s="36"/>
      <c r="AR199" s="204" t="s">
        <v>169</v>
      </c>
      <c r="AT199" s="204" t="s">
        <v>164</v>
      </c>
      <c r="AU199" s="204" t="s">
        <v>91</v>
      </c>
      <c r="AY199" s="18" t="s">
        <v>162</v>
      </c>
      <c r="BE199" s="205">
        <f>IF(N199="základní",J199,0)</f>
        <v>0</v>
      </c>
      <c r="BF199" s="205">
        <f>IF(N199="snížená",J199,0)</f>
        <v>0</v>
      </c>
      <c r="BG199" s="205">
        <f>IF(N199="zákl. přenesená",J199,0)</f>
        <v>0</v>
      </c>
      <c r="BH199" s="205">
        <f>IF(N199="sníž. přenesená",J199,0)</f>
        <v>0</v>
      </c>
      <c r="BI199" s="205">
        <f>IF(N199="nulová",J199,0)</f>
        <v>0</v>
      </c>
      <c r="BJ199" s="18" t="s">
        <v>89</v>
      </c>
      <c r="BK199" s="205">
        <f>ROUND(I199*H199,2)</f>
        <v>0</v>
      </c>
      <c r="BL199" s="18" t="s">
        <v>169</v>
      </c>
      <c r="BM199" s="204" t="s">
        <v>246</v>
      </c>
    </row>
    <row r="200" spans="2:51" s="14" customFormat="1" ht="12">
      <c r="B200" s="217"/>
      <c r="C200" s="218"/>
      <c r="D200" s="208" t="s">
        <v>171</v>
      </c>
      <c r="E200" s="219" t="s">
        <v>1</v>
      </c>
      <c r="F200" s="220" t="s">
        <v>247</v>
      </c>
      <c r="G200" s="218"/>
      <c r="H200" s="221">
        <v>395.5</v>
      </c>
      <c r="I200" s="222"/>
      <c r="J200" s="218"/>
      <c r="K200" s="218"/>
      <c r="L200" s="223"/>
      <c r="M200" s="224"/>
      <c r="N200" s="225"/>
      <c r="O200" s="225"/>
      <c r="P200" s="225"/>
      <c r="Q200" s="225"/>
      <c r="R200" s="225"/>
      <c r="S200" s="225"/>
      <c r="T200" s="226"/>
      <c r="AT200" s="227" t="s">
        <v>171</v>
      </c>
      <c r="AU200" s="227" t="s">
        <v>91</v>
      </c>
      <c r="AV200" s="14" t="s">
        <v>91</v>
      </c>
      <c r="AW200" s="14" t="s">
        <v>38</v>
      </c>
      <c r="AX200" s="14" t="s">
        <v>82</v>
      </c>
      <c r="AY200" s="227" t="s">
        <v>162</v>
      </c>
    </row>
    <row r="201" spans="2:51" s="13" customFormat="1" ht="12">
      <c r="B201" s="206"/>
      <c r="C201" s="207"/>
      <c r="D201" s="208" t="s">
        <v>171</v>
      </c>
      <c r="E201" s="209" t="s">
        <v>1</v>
      </c>
      <c r="F201" s="210" t="s">
        <v>248</v>
      </c>
      <c r="G201" s="207"/>
      <c r="H201" s="209" t="s">
        <v>1</v>
      </c>
      <c r="I201" s="211"/>
      <c r="J201" s="207"/>
      <c r="K201" s="207"/>
      <c r="L201" s="212"/>
      <c r="M201" s="213"/>
      <c r="N201" s="214"/>
      <c r="O201" s="214"/>
      <c r="P201" s="214"/>
      <c r="Q201" s="214"/>
      <c r="R201" s="214"/>
      <c r="S201" s="214"/>
      <c r="T201" s="215"/>
      <c r="AT201" s="216" t="s">
        <v>171</v>
      </c>
      <c r="AU201" s="216" t="s">
        <v>91</v>
      </c>
      <c r="AV201" s="13" t="s">
        <v>89</v>
      </c>
      <c r="AW201" s="13" t="s">
        <v>38</v>
      </c>
      <c r="AX201" s="13" t="s">
        <v>82</v>
      </c>
      <c r="AY201" s="216" t="s">
        <v>162</v>
      </c>
    </row>
    <row r="202" spans="2:51" s="15" customFormat="1" ht="12">
      <c r="B202" s="228"/>
      <c r="C202" s="229"/>
      <c r="D202" s="208" t="s">
        <v>171</v>
      </c>
      <c r="E202" s="230" t="s">
        <v>1</v>
      </c>
      <c r="F202" s="231" t="s">
        <v>174</v>
      </c>
      <c r="G202" s="229"/>
      <c r="H202" s="232">
        <v>395.5</v>
      </c>
      <c r="I202" s="233"/>
      <c r="J202" s="229"/>
      <c r="K202" s="229"/>
      <c r="L202" s="234"/>
      <c r="M202" s="235"/>
      <c r="N202" s="236"/>
      <c r="O202" s="236"/>
      <c r="P202" s="236"/>
      <c r="Q202" s="236"/>
      <c r="R202" s="236"/>
      <c r="S202" s="236"/>
      <c r="T202" s="237"/>
      <c r="AT202" s="238" t="s">
        <v>171</v>
      </c>
      <c r="AU202" s="238" t="s">
        <v>91</v>
      </c>
      <c r="AV202" s="15" t="s">
        <v>169</v>
      </c>
      <c r="AW202" s="15" t="s">
        <v>38</v>
      </c>
      <c r="AX202" s="15" t="s">
        <v>89</v>
      </c>
      <c r="AY202" s="238" t="s">
        <v>162</v>
      </c>
    </row>
    <row r="203" spans="1:65" s="2" customFormat="1" ht="16.5" customHeight="1">
      <c r="A203" s="36"/>
      <c r="B203" s="37"/>
      <c r="C203" s="193" t="s">
        <v>249</v>
      </c>
      <c r="D203" s="193" t="s">
        <v>164</v>
      </c>
      <c r="E203" s="194" t="s">
        <v>250</v>
      </c>
      <c r="F203" s="195" t="s">
        <v>251</v>
      </c>
      <c r="G203" s="196" t="s">
        <v>167</v>
      </c>
      <c r="H203" s="197">
        <v>15.61</v>
      </c>
      <c r="I203" s="198"/>
      <c r="J203" s="199">
        <f>ROUND(I203*H203,2)</f>
        <v>0</v>
      </c>
      <c r="K203" s="195" t="s">
        <v>168</v>
      </c>
      <c r="L203" s="41"/>
      <c r="M203" s="200" t="s">
        <v>1</v>
      </c>
      <c r="N203" s="201" t="s">
        <v>47</v>
      </c>
      <c r="O203" s="73"/>
      <c r="P203" s="202">
        <f>O203*H203</f>
        <v>0</v>
      </c>
      <c r="Q203" s="202">
        <v>0.01838</v>
      </c>
      <c r="R203" s="202">
        <f>Q203*H203</f>
        <v>0.2869118</v>
      </c>
      <c r="S203" s="202">
        <v>0</v>
      </c>
      <c r="T203" s="203">
        <f>S203*H203</f>
        <v>0</v>
      </c>
      <c r="U203" s="36"/>
      <c r="V203" s="36"/>
      <c r="W203" s="36"/>
      <c r="X203" s="36"/>
      <c r="Y203" s="36"/>
      <c r="Z203" s="36"/>
      <c r="AA203" s="36"/>
      <c r="AB203" s="36"/>
      <c r="AC203" s="36"/>
      <c r="AD203" s="36"/>
      <c r="AE203" s="36"/>
      <c r="AR203" s="204" t="s">
        <v>169</v>
      </c>
      <c r="AT203" s="204" t="s">
        <v>164</v>
      </c>
      <c r="AU203" s="204" t="s">
        <v>91</v>
      </c>
      <c r="AY203" s="18" t="s">
        <v>162</v>
      </c>
      <c r="BE203" s="205">
        <f>IF(N203="základní",J203,0)</f>
        <v>0</v>
      </c>
      <c r="BF203" s="205">
        <f>IF(N203="snížená",J203,0)</f>
        <v>0</v>
      </c>
      <c r="BG203" s="205">
        <f>IF(N203="zákl. přenesená",J203,0)</f>
        <v>0</v>
      </c>
      <c r="BH203" s="205">
        <f>IF(N203="sníž. přenesená",J203,0)</f>
        <v>0</v>
      </c>
      <c r="BI203" s="205">
        <f>IF(N203="nulová",J203,0)</f>
        <v>0</v>
      </c>
      <c r="BJ203" s="18" t="s">
        <v>89</v>
      </c>
      <c r="BK203" s="205">
        <f>ROUND(I203*H203,2)</f>
        <v>0</v>
      </c>
      <c r="BL203" s="18" t="s">
        <v>169</v>
      </c>
      <c r="BM203" s="204" t="s">
        <v>252</v>
      </c>
    </row>
    <row r="204" spans="2:51" s="13" customFormat="1" ht="12">
      <c r="B204" s="206"/>
      <c r="C204" s="207"/>
      <c r="D204" s="208" t="s">
        <v>171</v>
      </c>
      <c r="E204" s="209" t="s">
        <v>1</v>
      </c>
      <c r="F204" s="210" t="s">
        <v>236</v>
      </c>
      <c r="G204" s="207"/>
      <c r="H204" s="209" t="s">
        <v>1</v>
      </c>
      <c r="I204" s="211"/>
      <c r="J204" s="207"/>
      <c r="K204" s="207"/>
      <c r="L204" s="212"/>
      <c r="M204" s="213"/>
      <c r="N204" s="214"/>
      <c r="O204" s="214"/>
      <c r="P204" s="214"/>
      <c r="Q204" s="214"/>
      <c r="R204" s="214"/>
      <c r="S204" s="214"/>
      <c r="T204" s="215"/>
      <c r="AT204" s="216" t="s">
        <v>171</v>
      </c>
      <c r="AU204" s="216" t="s">
        <v>91</v>
      </c>
      <c r="AV204" s="13" t="s">
        <v>89</v>
      </c>
      <c r="AW204" s="13" t="s">
        <v>38</v>
      </c>
      <c r="AX204" s="13" t="s">
        <v>82</v>
      </c>
      <c r="AY204" s="216" t="s">
        <v>162</v>
      </c>
    </row>
    <row r="205" spans="2:51" s="14" customFormat="1" ht="12">
      <c r="B205" s="217"/>
      <c r="C205" s="218"/>
      <c r="D205" s="208" t="s">
        <v>171</v>
      </c>
      <c r="E205" s="219" t="s">
        <v>1</v>
      </c>
      <c r="F205" s="220" t="s">
        <v>237</v>
      </c>
      <c r="G205" s="218"/>
      <c r="H205" s="221">
        <v>15.61</v>
      </c>
      <c r="I205" s="222"/>
      <c r="J205" s="218"/>
      <c r="K205" s="218"/>
      <c r="L205" s="223"/>
      <c r="M205" s="224"/>
      <c r="N205" s="225"/>
      <c r="O205" s="225"/>
      <c r="P205" s="225"/>
      <c r="Q205" s="225"/>
      <c r="R205" s="225"/>
      <c r="S205" s="225"/>
      <c r="T205" s="226"/>
      <c r="AT205" s="227" t="s">
        <v>171</v>
      </c>
      <c r="AU205" s="227" t="s">
        <v>91</v>
      </c>
      <c r="AV205" s="14" t="s">
        <v>91</v>
      </c>
      <c r="AW205" s="14" t="s">
        <v>38</v>
      </c>
      <c r="AX205" s="14" t="s">
        <v>82</v>
      </c>
      <c r="AY205" s="227" t="s">
        <v>162</v>
      </c>
    </row>
    <row r="206" spans="2:51" s="15" customFormat="1" ht="12">
      <c r="B206" s="228"/>
      <c r="C206" s="229"/>
      <c r="D206" s="208" t="s">
        <v>171</v>
      </c>
      <c r="E206" s="230" t="s">
        <v>1</v>
      </c>
      <c r="F206" s="231" t="s">
        <v>174</v>
      </c>
      <c r="G206" s="229"/>
      <c r="H206" s="232">
        <v>15.61</v>
      </c>
      <c r="I206" s="233"/>
      <c r="J206" s="229"/>
      <c r="K206" s="229"/>
      <c r="L206" s="234"/>
      <c r="M206" s="235"/>
      <c r="N206" s="236"/>
      <c r="O206" s="236"/>
      <c r="P206" s="236"/>
      <c r="Q206" s="236"/>
      <c r="R206" s="236"/>
      <c r="S206" s="236"/>
      <c r="T206" s="237"/>
      <c r="AT206" s="238" t="s">
        <v>171</v>
      </c>
      <c r="AU206" s="238" t="s">
        <v>91</v>
      </c>
      <c r="AV206" s="15" t="s">
        <v>169</v>
      </c>
      <c r="AW206" s="15" t="s">
        <v>38</v>
      </c>
      <c r="AX206" s="15" t="s">
        <v>89</v>
      </c>
      <c r="AY206" s="238" t="s">
        <v>162</v>
      </c>
    </row>
    <row r="207" spans="1:65" s="2" customFormat="1" ht="16.5" customHeight="1">
      <c r="A207" s="36"/>
      <c r="B207" s="37"/>
      <c r="C207" s="193" t="s">
        <v>8</v>
      </c>
      <c r="D207" s="193" t="s">
        <v>164</v>
      </c>
      <c r="E207" s="194" t="s">
        <v>253</v>
      </c>
      <c r="F207" s="195" t="s">
        <v>254</v>
      </c>
      <c r="G207" s="196" t="s">
        <v>167</v>
      </c>
      <c r="H207" s="197">
        <v>15.61</v>
      </c>
      <c r="I207" s="198"/>
      <c r="J207" s="199">
        <f>ROUND(I207*H207,2)</f>
        <v>0</v>
      </c>
      <c r="K207" s="195" t="s">
        <v>168</v>
      </c>
      <c r="L207" s="41"/>
      <c r="M207" s="200" t="s">
        <v>1</v>
      </c>
      <c r="N207" s="201" t="s">
        <v>47</v>
      </c>
      <c r="O207" s="73"/>
      <c r="P207" s="202">
        <f>O207*H207</f>
        <v>0</v>
      </c>
      <c r="Q207" s="202">
        <v>0.0079</v>
      </c>
      <c r="R207" s="202">
        <f>Q207*H207</f>
        <v>0.12331900000000001</v>
      </c>
      <c r="S207" s="202">
        <v>0</v>
      </c>
      <c r="T207" s="203">
        <f>S207*H207</f>
        <v>0</v>
      </c>
      <c r="U207" s="36"/>
      <c r="V207" s="36"/>
      <c r="W207" s="36"/>
      <c r="X207" s="36"/>
      <c r="Y207" s="36"/>
      <c r="Z207" s="36"/>
      <c r="AA207" s="36"/>
      <c r="AB207" s="36"/>
      <c r="AC207" s="36"/>
      <c r="AD207" s="36"/>
      <c r="AE207" s="36"/>
      <c r="AR207" s="204" t="s">
        <v>169</v>
      </c>
      <c r="AT207" s="204" t="s">
        <v>164</v>
      </c>
      <c r="AU207" s="204" t="s">
        <v>91</v>
      </c>
      <c r="AY207" s="18" t="s">
        <v>162</v>
      </c>
      <c r="BE207" s="205">
        <f>IF(N207="základní",J207,0)</f>
        <v>0</v>
      </c>
      <c r="BF207" s="205">
        <f>IF(N207="snížená",J207,0)</f>
        <v>0</v>
      </c>
      <c r="BG207" s="205">
        <f>IF(N207="zákl. přenesená",J207,0)</f>
        <v>0</v>
      </c>
      <c r="BH207" s="205">
        <f>IF(N207="sníž. přenesená",J207,0)</f>
        <v>0</v>
      </c>
      <c r="BI207" s="205">
        <f>IF(N207="nulová",J207,0)</f>
        <v>0</v>
      </c>
      <c r="BJ207" s="18" t="s">
        <v>89</v>
      </c>
      <c r="BK207" s="205">
        <f>ROUND(I207*H207,2)</f>
        <v>0</v>
      </c>
      <c r="BL207" s="18" t="s">
        <v>169</v>
      </c>
      <c r="BM207" s="204" t="s">
        <v>255</v>
      </c>
    </row>
    <row r="208" spans="1:65" s="2" customFormat="1" ht="16.5" customHeight="1">
      <c r="A208" s="36"/>
      <c r="B208" s="37"/>
      <c r="C208" s="193" t="s">
        <v>256</v>
      </c>
      <c r="D208" s="193" t="s">
        <v>164</v>
      </c>
      <c r="E208" s="194" t="s">
        <v>257</v>
      </c>
      <c r="F208" s="195" t="s">
        <v>258</v>
      </c>
      <c r="G208" s="196" t="s">
        <v>167</v>
      </c>
      <c r="H208" s="197">
        <v>626.025</v>
      </c>
      <c r="I208" s="198"/>
      <c r="J208" s="199">
        <f>ROUND(I208*H208,2)</f>
        <v>0</v>
      </c>
      <c r="K208" s="195" t="s">
        <v>168</v>
      </c>
      <c r="L208" s="41"/>
      <c r="M208" s="200" t="s">
        <v>1</v>
      </c>
      <c r="N208" s="201" t="s">
        <v>47</v>
      </c>
      <c r="O208" s="73"/>
      <c r="P208" s="202">
        <f>O208*H208</f>
        <v>0</v>
      </c>
      <c r="Q208" s="202">
        <v>0.0261</v>
      </c>
      <c r="R208" s="202">
        <f>Q208*H208</f>
        <v>16.3392525</v>
      </c>
      <c r="S208" s="202">
        <v>0</v>
      </c>
      <c r="T208" s="203">
        <f>S208*H208</f>
        <v>0</v>
      </c>
      <c r="U208" s="36"/>
      <c r="V208" s="36"/>
      <c r="W208" s="36"/>
      <c r="X208" s="36"/>
      <c r="Y208" s="36"/>
      <c r="Z208" s="36"/>
      <c r="AA208" s="36"/>
      <c r="AB208" s="36"/>
      <c r="AC208" s="36"/>
      <c r="AD208" s="36"/>
      <c r="AE208" s="36"/>
      <c r="AR208" s="204" t="s">
        <v>169</v>
      </c>
      <c r="AT208" s="204" t="s">
        <v>164</v>
      </c>
      <c r="AU208" s="204" t="s">
        <v>91</v>
      </c>
      <c r="AY208" s="18" t="s">
        <v>162</v>
      </c>
      <c r="BE208" s="205">
        <f>IF(N208="základní",J208,0)</f>
        <v>0</v>
      </c>
      <c r="BF208" s="205">
        <f>IF(N208="snížená",J208,0)</f>
        <v>0</v>
      </c>
      <c r="BG208" s="205">
        <f>IF(N208="zákl. přenesená",J208,0)</f>
        <v>0</v>
      </c>
      <c r="BH208" s="205">
        <f>IF(N208="sníž. přenesená",J208,0)</f>
        <v>0</v>
      </c>
      <c r="BI208" s="205">
        <f>IF(N208="nulová",J208,0)</f>
        <v>0</v>
      </c>
      <c r="BJ208" s="18" t="s">
        <v>89</v>
      </c>
      <c r="BK208" s="205">
        <f>ROUND(I208*H208,2)</f>
        <v>0</v>
      </c>
      <c r="BL208" s="18" t="s">
        <v>169</v>
      </c>
      <c r="BM208" s="204" t="s">
        <v>259</v>
      </c>
    </row>
    <row r="209" spans="1:65" s="2" customFormat="1" ht="16.5" customHeight="1">
      <c r="A209" s="36"/>
      <c r="B209" s="37"/>
      <c r="C209" s="193" t="s">
        <v>260</v>
      </c>
      <c r="D209" s="193" t="s">
        <v>164</v>
      </c>
      <c r="E209" s="194" t="s">
        <v>261</v>
      </c>
      <c r="F209" s="195" t="s">
        <v>262</v>
      </c>
      <c r="G209" s="196" t="s">
        <v>167</v>
      </c>
      <c r="H209" s="197">
        <v>274.496</v>
      </c>
      <c r="I209" s="198"/>
      <c r="J209" s="199">
        <f>ROUND(I209*H209,2)</f>
        <v>0</v>
      </c>
      <c r="K209" s="195" t="s">
        <v>168</v>
      </c>
      <c r="L209" s="41"/>
      <c r="M209" s="200" t="s">
        <v>1</v>
      </c>
      <c r="N209" s="201" t="s">
        <v>47</v>
      </c>
      <c r="O209" s="73"/>
      <c r="P209" s="202">
        <f>O209*H209</f>
        <v>0</v>
      </c>
      <c r="Q209" s="202">
        <v>0.00026</v>
      </c>
      <c r="R209" s="202">
        <f>Q209*H209</f>
        <v>0.07136896</v>
      </c>
      <c r="S209" s="202">
        <v>0</v>
      </c>
      <c r="T209" s="203">
        <f>S209*H209</f>
        <v>0</v>
      </c>
      <c r="U209" s="36"/>
      <c r="V209" s="36"/>
      <c r="W209" s="36"/>
      <c r="X209" s="36"/>
      <c r="Y209" s="36"/>
      <c r="Z209" s="36"/>
      <c r="AA209" s="36"/>
      <c r="AB209" s="36"/>
      <c r="AC209" s="36"/>
      <c r="AD209" s="36"/>
      <c r="AE209" s="36"/>
      <c r="AR209" s="204" t="s">
        <v>169</v>
      </c>
      <c r="AT209" s="204" t="s">
        <v>164</v>
      </c>
      <c r="AU209" s="204" t="s">
        <v>91</v>
      </c>
      <c r="AY209" s="18" t="s">
        <v>162</v>
      </c>
      <c r="BE209" s="205">
        <f>IF(N209="základní",J209,0)</f>
        <v>0</v>
      </c>
      <c r="BF209" s="205">
        <f>IF(N209="snížená",J209,0)</f>
        <v>0</v>
      </c>
      <c r="BG209" s="205">
        <f>IF(N209="zákl. přenesená",J209,0)</f>
        <v>0</v>
      </c>
      <c r="BH209" s="205">
        <f>IF(N209="sníž. přenesená",J209,0)</f>
        <v>0</v>
      </c>
      <c r="BI209" s="205">
        <f>IF(N209="nulová",J209,0)</f>
        <v>0</v>
      </c>
      <c r="BJ209" s="18" t="s">
        <v>89</v>
      </c>
      <c r="BK209" s="205">
        <f>ROUND(I209*H209,2)</f>
        <v>0</v>
      </c>
      <c r="BL209" s="18" t="s">
        <v>169</v>
      </c>
      <c r="BM209" s="204" t="s">
        <v>263</v>
      </c>
    </row>
    <row r="210" spans="2:51" s="13" customFormat="1" ht="12">
      <c r="B210" s="206"/>
      <c r="C210" s="207"/>
      <c r="D210" s="208" t="s">
        <v>171</v>
      </c>
      <c r="E210" s="209" t="s">
        <v>1</v>
      </c>
      <c r="F210" s="210" t="s">
        <v>172</v>
      </c>
      <c r="G210" s="207"/>
      <c r="H210" s="209" t="s">
        <v>1</v>
      </c>
      <c r="I210" s="211"/>
      <c r="J210" s="207"/>
      <c r="K210" s="207"/>
      <c r="L210" s="212"/>
      <c r="M210" s="213"/>
      <c r="N210" s="214"/>
      <c r="O210" s="214"/>
      <c r="P210" s="214"/>
      <c r="Q210" s="214"/>
      <c r="R210" s="214"/>
      <c r="S210" s="214"/>
      <c r="T210" s="215"/>
      <c r="AT210" s="216" t="s">
        <v>171</v>
      </c>
      <c r="AU210" s="216" t="s">
        <v>91</v>
      </c>
      <c r="AV210" s="13" t="s">
        <v>89</v>
      </c>
      <c r="AW210" s="13" t="s">
        <v>38</v>
      </c>
      <c r="AX210" s="13" t="s">
        <v>82</v>
      </c>
      <c r="AY210" s="216" t="s">
        <v>162</v>
      </c>
    </row>
    <row r="211" spans="2:51" s="14" customFormat="1" ht="12">
      <c r="B211" s="217"/>
      <c r="C211" s="218"/>
      <c r="D211" s="208" t="s">
        <v>171</v>
      </c>
      <c r="E211" s="219" t="s">
        <v>1</v>
      </c>
      <c r="F211" s="220" t="s">
        <v>264</v>
      </c>
      <c r="G211" s="218"/>
      <c r="H211" s="221">
        <v>13.905</v>
      </c>
      <c r="I211" s="222"/>
      <c r="J211" s="218"/>
      <c r="K211" s="218"/>
      <c r="L211" s="223"/>
      <c r="M211" s="224"/>
      <c r="N211" s="225"/>
      <c r="O211" s="225"/>
      <c r="P211" s="225"/>
      <c r="Q211" s="225"/>
      <c r="R211" s="225"/>
      <c r="S211" s="225"/>
      <c r="T211" s="226"/>
      <c r="AT211" s="227" t="s">
        <v>171</v>
      </c>
      <c r="AU211" s="227" t="s">
        <v>91</v>
      </c>
      <c r="AV211" s="14" t="s">
        <v>91</v>
      </c>
      <c r="AW211" s="14" t="s">
        <v>38</v>
      </c>
      <c r="AX211" s="14" t="s">
        <v>82</v>
      </c>
      <c r="AY211" s="227" t="s">
        <v>162</v>
      </c>
    </row>
    <row r="212" spans="2:51" s="14" customFormat="1" ht="12">
      <c r="B212" s="217"/>
      <c r="C212" s="218"/>
      <c r="D212" s="208" t="s">
        <v>171</v>
      </c>
      <c r="E212" s="219" t="s">
        <v>1</v>
      </c>
      <c r="F212" s="220" t="s">
        <v>265</v>
      </c>
      <c r="G212" s="218"/>
      <c r="H212" s="221">
        <v>137.915</v>
      </c>
      <c r="I212" s="222"/>
      <c r="J212" s="218"/>
      <c r="K212" s="218"/>
      <c r="L212" s="223"/>
      <c r="M212" s="224"/>
      <c r="N212" s="225"/>
      <c r="O212" s="225"/>
      <c r="P212" s="225"/>
      <c r="Q212" s="225"/>
      <c r="R212" s="225"/>
      <c r="S212" s="225"/>
      <c r="T212" s="226"/>
      <c r="AT212" s="227" t="s">
        <v>171</v>
      </c>
      <c r="AU212" s="227" t="s">
        <v>91</v>
      </c>
      <c r="AV212" s="14" t="s">
        <v>91</v>
      </c>
      <c r="AW212" s="14" t="s">
        <v>38</v>
      </c>
      <c r="AX212" s="14" t="s">
        <v>82</v>
      </c>
      <c r="AY212" s="227" t="s">
        <v>162</v>
      </c>
    </row>
    <row r="213" spans="2:51" s="14" customFormat="1" ht="12">
      <c r="B213" s="217"/>
      <c r="C213" s="218"/>
      <c r="D213" s="208" t="s">
        <v>171</v>
      </c>
      <c r="E213" s="219" t="s">
        <v>1</v>
      </c>
      <c r="F213" s="220" t="s">
        <v>266</v>
      </c>
      <c r="G213" s="218"/>
      <c r="H213" s="221">
        <v>122.676</v>
      </c>
      <c r="I213" s="222"/>
      <c r="J213" s="218"/>
      <c r="K213" s="218"/>
      <c r="L213" s="223"/>
      <c r="M213" s="224"/>
      <c r="N213" s="225"/>
      <c r="O213" s="225"/>
      <c r="P213" s="225"/>
      <c r="Q213" s="225"/>
      <c r="R213" s="225"/>
      <c r="S213" s="225"/>
      <c r="T213" s="226"/>
      <c r="AT213" s="227" t="s">
        <v>171</v>
      </c>
      <c r="AU213" s="227" t="s">
        <v>91</v>
      </c>
      <c r="AV213" s="14" t="s">
        <v>91</v>
      </c>
      <c r="AW213" s="14" t="s">
        <v>38</v>
      </c>
      <c r="AX213" s="14" t="s">
        <v>82</v>
      </c>
      <c r="AY213" s="227" t="s">
        <v>162</v>
      </c>
    </row>
    <row r="214" spans="2:51" s="15" customFormat="1" ht="12">
      <c r="B214" s="228"/>
      <c r="C214" s="229"/>
      <c r="D214" s="208" t="s">
        <v>171</v>
      </c>
      <c r="E214" s="230" t="s">
        <v>1</v>
      </c>
      <c r="F214" s="231" t="s">
        <v>174</v>
      </c>
      <c r="G214" s="229"/>
      <c r="H214" s="232">
        <v>274.496</v>
      </c>
      <c r="I214" s="233"/>
      <c r="J214" s="229"/>
      <c r="K214" s="229"/>
      <c r="L214" s="234"/>
      <c r="M214" s="235"/>
      <c r="N214" s="236"/>
      <c r="O214" s="236"/>
      <c r="P214" s="236"/>
      <c r="Q214" s="236"/>
      <c r="R214" s="236"/>
      <c r="S214" s="236"/>
      <c r="T214" s="237"/>
      <c r="AT214" s="238" t="s">
        <v>171</v>
      </c>
      <c r="AU214" s="238" t="s">
        <v>91</v>
      </c>
      <c r="AV214" s="15" t="s">
        <v>169</v>
      </c>
      <c r="AW214" s="15" t="s">
        <v>38</v>
      </c>
      <c r="AX214" s="15" t="s">
        <v>89</v>
      </c>
      <c r="AY214" s="238" t="s">
        <v>162</v>
      </c>
    </row>
    <row r="215" spans="1:65" s="2" customFormat="1" ht="16.5" customHeight="1">
      <c r="A215" s="36"/>
      <c r="B215" s="37"/>
      <c r="C215" s="193" t="s">
        <v>267</v>
      </c>
      <c r="D215" s="193" t="s">
        <v>164</v>
      </c>
      <c r="E215" s="194" t="s">
        <v>268</v>
      </c>
      <c r="F215" s="195" t="s">
        <v>269</v>
      </c>
      <c r="G215" s="196" t="s">
        <v>167</v>
      </c>
      <c r="H215" s="197">
        <v>277.554</v>
      </c>
      <c r="I215" s="198"/>
      <c r="J215" s="199">
        <f>ROUND(I215*H215,2)</f>
        <v>0</v>
      </c>
      <c r="K215" s="195" t="s">
        <v>168</v>
      </c>
      <c r="L215" s="41"/>
      <c r="M215" s="200" t="s">
        <v>1</v>
      </c>
      <c r="N215" s="201" t="s">
        <v>47</v>
      </c>
      <c r="O215" s="73"/>
      <c r="P215" s="202">
        <f>O215*H215</f>
        <v>0</v>
      </c>
      <c r="Q215" s="202">
        <v>0.00438</v>
      </c>
      <c r="R215" s="202">
        <f>Q215*H215</f>
        <v>1.21568652</v>
      </c>
      <c r="S215" s="202">
        <v>0</v>
      </c>
      <c r="T215" s="203">
        <f>S215*H215</f>
        <v>0</v>
      </c>
      <c r="U215" s="36"/>
      <c r="V215" s="36"/>
      <c r="W215" s="36"/>
      <c r="X215" s="36"/>
      <c r="Y215" s="36"/>
      <c r="Z215" s="36"/>
      <c r="AA215" s="36"/>
      <c r="AB215" s="36"/>
      <c r="AC215" s="36"/>
      <c r="AD215" s="36"/>
      <c r="AE215" s="36"/>
      <c r="AR215" s="204" t="s">
        <v>169</v>
      </c>
      <c r="AT215" s="204" t="s">
        <v>164</v>
      </c>
      <c r="AU215" s="204" t="s">
        <v>91</v>
      </c>
      <c r="AY215" s="18" t="s">
        <v>162</v>
      </c>
      <c r="BE215" s="205">
        <f>IF(N215="základní",J215,0)</f>
        <v>0</v>
      </c>
      <c r="BF215" s="205">
        <f>IF(N215="snížená",J215,0)</f>
        <v>0</v>
      </c>
      <c r="BG215" s="205">
        <f>IF(N215="zákl. přenesená",J215,0)</f>
        <v>0</v>
      </c>
      <c r="BH215" s="205">
        <f>IF(N215="sníž. přenesená",J215,0)</f>
        <v>0</v>
      </c>
      <c r="BI215" s="205">
        <f>IF(N215="nulová",J215,0)</f>
        <v>0</v>
      </c>
      <c r="BJ215" s="18" t="s">
        <v>89</v>
      </c>
      <c r="BK215" s="205">
        <f>ROUND(I215*H215,2)</f>
        <v>0</v>
      </c>
      <c r="BL215" s="18" t="s">
        <v>169</v>
      </c>
      <c r="BM215" s="204" t="s">
        <v>270</v>
      </c>
    </row>
    <row r="216" spans="1:47" s="2" customFormat="1" ht="19.5">
      <c r="A216" s="36"/>
      <c r="B216" s="37"/>
      <c r="C216" s="38"/>
      <c r="D216" s="208" t="s">
        <v>271</v>
      </c>
      <c r="E216" s="38"/>
      <c r="F216" s="250" t="s">
        <v>272</v>
      </c>
      <c r="G216" s="38"/>
      <c r="H216" s="38"/>
      <c r="I216" s="251"/>
      <c r="J216" s="38"/>
      <c r="K216" s="38"/>
      <c r="L216" s="41"/>
      <c r="M216" s="252"/>
      <c r="N216" s="253"/>
      <c r="O216" s="73"/>
      <c r="P216" s="73"/>
      <c r="Q216" s="73"/>
      <c r="R216" s="73"/>
      <c r="S216" s="73"/>
      <c r="T216" s="74"/>
      <c r="U216" s="36"/>
      <c r="V216" s="36"/>
      <c r="W216" s="36"/>
      <c r="X216" s="36"/>
      <c r="Y216" s="36"/>
      <c r="Z216" s="36"/>
      <c r="AA216" s="36"/>
      <c r="AB216" s="36"/>
      <c r="AC216" s="36"/>
      <c r="AD216" s="36"/>
      <c r="AE216" s="36"/>
      <c r="AT216" s="18" t="s">
        <v>271</v>
      </c>
      <c r="AU216" s="18" t="s">
        <v>91</v>
      </c>
    </row>
    <row r="217" spans="2:51" s="13" customFormat="1" ht="12">
      <c r="B217" s="206"/>
      <c r="C217" s="207"/>
      <c r="D217" s="208" t="s">
        <v>171</v>
      </c>
      <c r="E217" s="209" t="s">
        <v>1</v>
      </c>
      <c r="F217" s="210" t="s">
        <v>172</v>
      </c>
      <c r="G217" s="207"/>
      <c r="H217" s="209" t="s">
        <v>1</v>
      </c>
      <c r="I217" s="211"/>
      <c r="J217" s="207"/>
      <c r="K217" s="207"/>
      <c r="L217" s="212"/>
      <c r="M217" s="213"/>
      <c r="N217" s="214"/>
      <c r="O217" s="214"/>
      <c r="P217" s="214"/>
      <c r="Q217" s="214"/>
      <c r="R217" s="214"/>
      <c r="S217" s="214"/>
      <c r="T217" s="215"/>
      <c r="AT217" s="216" t="s">
        <v>171</v>
      </c>
      <c r="AU217" s="216" t="s">
        <v>91</v>
      </c>
      <c r="AV217" s="13" t="s">
        <v>89</v>
      </c>
      <c r="AW217" s="13" t="s">
        <v>38</v>
      </c>
      <c r="AX217" s="13" t="s">
        <v>82</v>
      </c>
      <c r="AY217" s="216" t="s">
        <v>162</v>
      </c>
    </row>
    <row r="218" spans="2:51" s="14" customFormat="1" ht="12">
      <c r="B218" s="217"/>
      <c r="C218" s="218"/>
      <c r="D218" s="208" t="s">
        <v>171</v>
      </c>
      <c r="E218" s="219" t="s">
        <v>1</v>
      </c>
      <c r="F218" s="220" t="s">
        <v>273</v>
      </c>
      <c r="G218" s="218"/>
      <c r="H218" s="221">
        <v>277.554</v>
      </c>
      <c r="I218" s="222"/>
      <c r="J218" s="218"/>
      <c r="K218" s="218"/>
      <c r="L218" s="223"/>
      <c r="M218" s="224"/>
      <c r="N218" s="225"/>
      <c r="O218" s="225"/>
      <c r="P218" s="225"/>
      <c r="Q218" s="225"/>
      <c r="R218" s="225"/>
      <c r="S218" s="225"/>
      <c r="T218" s="226"/>
      <c r="AT218" s="227" t="s">
        <v>171</v>
      </c>
      <c r="AU218" s="227" t="s">
        <v>91</v>
      </c>
      <c r="AV218" s="14" t="s">
        <v>91</v>
      </c>
      <c r="AW218" s="14" t="s">
        <v>38</v>
      </c>
      <c r="AX218" s="14" t="s">
        <v>82</v>
      </c>
      <c r="AY218" s="227" t="s">
        <v>162</v>
      </c>
    </row>
    <row r="219" spans="2:51" s="15" customFormat="1" ht="12">
      <c r="B219" s="228"/>
      <c r="C219" s="229"/>
      <c r="D219" s="208" t="s">
        <v>171</v>
      </c>
      <c r="E219" s="230" t="s">
        <v>1</v>
      </c>
      <c r="F219" s="231" t="s">
        <v>174</v>
      </c>
      <c r="G219" s="229"/>
      <c r="H219" s="232">
        <v>277.554</v>
      </c>
      <c r="I219" s="233"/>
      <c r="J219" s="229"/>
      <c r="K219" s="229"/>
      <c r="L219" s="234"/>
      <c r="M219" s="235"/>
      <c r="N219" s="236"/>
      <c r="O219" s="236"/>
      <c r="P219" s="236"/>
      <c r="Q219" s="236"/>
      <c r="R219" s="236"/>
      <c r="S219" s="236"/>
      <c r="T219" s="237"/>
      <c r="AT219" s="238" t="s">
        <v>171</v>
      </c>
      <c r="AU219" s="238" t="s">
        <v>91</v>
      </c>
      <c r="AV219" s="15" t="s">
        <v>169</v>
      </c>
      <c r="AW219" s="15" t="s">
        <v>38</v>
      </c>
      <c r="AX219" s="15" t="s">
        <v>89</v>
      </c>
      <c r="AY219" s="238" t="s">
        <v>162</v>
      </c>
    </row>
    <row r="220" spans="1:65" s="2" customFormat="1" ht="16.5" customHeight="1">
      <c r="A220" s="36"/>
      <c r="B220" s="37"/>
      <c r="C220" s="193" t="s">
        <v>274</v>
      </c>
      <c r="D220" s="193" t="s">
        <v>164</v>
      </c>
      <c r="E220" s="194" t="s">
        <v>275</v>
      </c>
      <c r="F220" s="195" t="s">
        <v>276</v>
      </c>
      <c r="G220" s="196" t="s">
        <v>167</v>
      </c>
      <c r="H220" s="197">
        <v>291.459</v>
      </c>
      <c r="I220" s="198"/>
      <c r="J220" s="199">
        <f>ROUND(I220*H220,2)</f>
        <v>0</v>
      </c>
      <c r="K220" s="195" t="s">
        <v>168</v>
      </c>
      <c r="L220" s="41"/>
      <c r="M220" s="200" t="s">
        <v>1</v>
      </c>
      <c r="N220" s="201" t="s">
        <v>47</v>
      </c>
      <c r="O220" s="73"/>
      <c r="P220" s="202">
        <f>O220*H220</f>
        <v>0</v>
      </c>
      <c r="Q220" s="202">
        <v>0.00025</v>
      </c>
      <c r="R220" s="202">
        <f>Q220*H220</f>
        <v>0.07286475</v>
      </c>
      <c r="S220" s="202">
        <v>0</v>
      </c>
      <c r="T220" s="203">
        <f>S220*H220</f>
        <v>0</v>
      </c>
      <c r="U220" s="36"/>
      <c r="V220" s="36"/>
      <c r="W220" s="36"/>
      <c r="X220" s="36"/>
      <c r="Y220" s="36"/>
      <c r="Z220" s="36"/>
      <c r="AA220" s="36"/>
      <c r="AB220" s="36"/>
      <c r="AC220" s="36"/>
      <c r="AD220" s="36"/>
      <c r="AE220" s="36"/>
      <c r="AR220" s="204" t="s">
        <v>169</v>
      </c>
      <c r="AT220" s="204" t="s">
        <v>164</v>
      </c>
      <c r="AU220" s="204" t="s">
        <v>91</v>
      </c>
      <c r="AY220" s="18" t="s">
        <v>162</v>
      </c>
      <c r="BE220" s="205">
        <f>IF(N220="základní",J220,0)</f>
        <v>0</v>
      </c>
      <c r="BF220" s="205">
        <f>IF(N220="snížená",J220,0)</f>
        <v>0</v>
      </c>
      <c r="BG220" s="205">
        <f>IF(N220="zákl. přenesená",J220,0)</f>
        <v>0</v>
      </c>
      <c r="BH220" s="205">
        <f>IF(N220="sníž. přenesená",J220,0)</f>
        <v>0</v>
      </c>
      <c r="BI220" s="205">
        <f>IF(N220="nulová",J220,0)</f>
        <v>0</v>
      </c>
      <c r="BJ220" s="18" t="s">
        <v>89</v>
      </c>
      <c r="BK220" s="205">
        <f>ROUND(I220*H220,2)</f>
        <v>0</v>
      </c>
      <c r="BL220" s="18" t="s">
        <v>169</v>
      </c>
      <c r="BM220" s="204" t="s">
        <v>277</v>
      </c>
    </row>
    <row r="221" spans="1:65" s="2" customFormat="1" ht="24.2" customHeight="1">
      <c r="A221" s="36"/>
      <c r="B221" s="37"/>
      <c r="C221" s="193" t="s">
        <v>278</v>
      </c>
      <c r="D221" s="193" t="s">
        <v>164</v>
      </c>
      <c r="E221" s="194" t="s">
        <v>279</v>
      </c>
      <c r="F221" s="195" t="s">
        <v>280</v>
      </c>
      <c r="G221" s="196" t="s">
        <v>167</v>
      </c>
      <c r="H221" s="197">
        <v>100.695</v>
      </c>
      <c r="I221" s="198"/>
      <c r="J221" s="199">
        <f>ROUND(I221*H221,2)</f>
        <v>0</v>
      </c>
      <c r="K221" s="195" t="s">
        <v>168</v>
      </c>
      <c r="L221" s="41"/>
      <c r="M221" s="200" t="s">
        <v>1</v>
      </c>
      <c r="N221" s="201" t="s">
        <v>47</v>
      </c>
      <c r="O221" s="73"/>
      <c r="P221" s="202">
        <f>O221*H221</f>
        <v>0</v>
      </c>
      <c r="Q221" s="202">
        <v>0.00835</v>
      </c>
      <c r="R221" s="202">
        <f>Q221*H221</f>
        <v>0.8408032499999999</v>
      </c>
      <c r="S221" s="202">
        <v>0</v>
      </c>
      <c r="T221" s="203">
        <f>S221*H221</f>
        <v>0</v>
      </c>
      <c r="U221" s="36"/>
      <c r="V221" s="36"/>
      <c r="W221" s="36"/>
      <c r="X221" s="36"/>
      <c r="Y221" s="36"/>
      <c r="Z221" s="36"/>
      <c r="AA221" s="36"/>
      <c r="AB221" s="36"/>
      <c r="AC221" s="36"/>
      <c r="AD221" s="36"/>
      <c r="AE221" s="36"/>
      <c r="AR221" s="204" t="s">
        <v>169</v>
      </c>
      <c r="AT221" s="204" t="s">
        <v>164</v>
      </c>
      <c r="AU221" s="204" t="s">
        <v>91</v>
      </c>
      <c r="AY221" s="18" t="s">
        <v>162</v>
      </c>
      <c r="BE221" s="205">
        <f>IF(N221="základní",J221,0)</f>
        <v>0</v>
      </c>
      <c r="BF221" s="205">
        <f>IF(N221="snížená",J221,0)</f>
        <v>0</v>
      </c>
      <c r="BG221" s="205">
        <f>IF(N221="zákl. přenesená",J221,0)</f>
        <v>0</v>
      </c>
      <c r="BH221" s="205">
        <f>IF(N221="sníž. přenesená",J221,0)</f>
        <v>0</v>
      </c>
      <c r="BI221" s="205">
        <f>IF(N221="nulová",J221,0)</f>
        <v>0</v>
      </c>
      <c r="BJ221" s="18" t="s">
        <v>89</v>
      </c>
      <c r="BK221" s="205">
        <f>ROUND(I221*H221,2)</f>
        <v>0</v>
      </c>
      <c r="BL221" s="18" t="s">
        <v>169</v>
      </c>
      <c r="BM221" s="204" t="s">
        <v>281</v>
      </c>
    </row>
    <row r="222" spans="2:51" s="13" customFormat="1" ht="12">
      <c r="B222" s="206"/>
      <c r="C222" s="207"/>
      <c r="D222" s="208" t="s">
        <v>171</v>
      </c>
      <c r="E222" s="209" t="s">
        <v>1</v>
      </c>
      <c r="F222" s="210" t="s">
        <v>172</v>
      </c>
      <c r="G222" s="207"/>
      <c r="H222" s="209" t="s">
        <v>1</v>
      </c>
      <c r="I222" s="211"/>
      <c r="J222" s="207"/>
      <c r="K222" s="207"/>
      <c r="L222" s="212"/>
      <c r="M222" s="213"/>
      <c r="N222" s="214"/>
      <c r="O222" s="214"/>
      <c r="P222" s="214"/>
      <c r="Q222" s="214"/>
      <c r="R222" s="214"/>
      <c r="S222" s="214"/>
      <c r="T222" s="215"/>
      <c r="AT222" s="216" t="s">
        <v>171</v>
      </c>
      <c r="AU222" s="216" t="s">
        <v>91</v>
      </c>
      <c r="AV222" s="13" t="s">
        <v>89</v>
      </c>
      <c r="AW222" s="13" t="s">
        <v>38</v>
      </c>
      <c r="AX222" s="13" t="s">
        <v>82</v>
      </c>
      <c r="AY222" s="216" t="s">
        <v>162</v>
      </c>
    </row>
    <row r="223" spans="2:51" s="14" customFormat="1" ht="12">
      <c r="B223" s="217"/>
      <c r="C223" s="218"/>
      <c r="D223" s="208" t="s">
        <v>171</v>
      </c>
      <c r="E223" s="219" t="s">
        <v>1</v>
      </c>
      <c r="F223" s="220" t="s">
        <v>282</v>
      </c>
      <c r="G223" s="218"/>
      <c r="H223" s="221">
        <v>100.695</v>
      </c>
      <c r="I223" s="222"/>
      <c r="J223" s="218"/>
      <c r="K223" s="218"/>
      <c r="L223" s="223"/>
      <c r="M223" s="224"/>
      <c r="N223" s="225"/>
      <c r="O223" s="225"/>
      <c r="P223" s="225"/>
      <c r="Q223" s="225"/>
      <c r="R223" s="225"/>
      <c r="S223" s="225"/>
      <c r="T223" s="226"/>
      <c r="AT223" s="227" t="s">
        <v>171</v>
      </c>
      <c r="AU223" s="227" t="s">
        <v>91</v>
      </c>
      <c r="AV223" s="14" t="s">
        <v>91</v>
      </c>
      <c r="AW223" s="14" t="s">
        <v>38</v>
      </c>
      <c r="AX223" s="14" t="s">
        <v>82</v>
      </c>
      <c r="AY223" s="227" t="s">
        <v>162</v>
      </c>
    </row>
    <row r="224" spans="2:51" s="15" customFormat="1" ht="12">
      <c r="B224" s="228"/>
      <c r="C224" s="229"/>
      <c r="D224" s="208" t="s">
        <v>171</v>
      </c>
      <c r="E224" s="230" t="s">
        <v>1</v>
      </c>
      <c r="F224" s="231" t="s">
        <v>174</v>
      </c>
      <c r="G224" s="229"/>
      <c r="H224" s="232">
        <v>100.695</v>
      </c>
      <c r="I224" s="233"/>
      <c r="J224" s="229"/>
      <c r="K224" s="229"/>
      <c r="L224" s="234"/>
      <c r="M224" s="235"/>
      <c r="N224" s="236"/>
      <c r="O224" s="236"/>
      <c r="P224" s="236"/>
      <c r="Q224" s="236"/>
      <c r="R224" s="236"/>
      <c r="S224" s="236"/>
      <c r="T224" s="237"/>
      <c r="AT224" s="238" t="s">
        <v>171</v>
      </c>
      <c r="AU224" s="238" t="s">
        <v>91</v>
      </c>
      <c r="AV224" s="15" t="s">
        <v>169</v>
      </c>
      <c r="AW224" s="15" t="s">
        <v>38</v>
      </c>
      <c r="AX224" s="15" t="s">
        <v>89</v>
      </c>
      <c r="AY224" s="238" t="s">
        <v>162</v>
      </c>
    </row>
    <row r="225" spans="1:65" s="2" customFormat="1" ht="16.5" customHeight="1">
      <c r="A225" s="36"/>
      <c r="B225" s="37"/>
      <c r="C225" s="254" t="s">
        <v>7</v>
      </c>
      <c r="D225" s="254" t="s">
        <v>283</v>
      </c>
      <c r="E225" s="255" t="s">
        <v>284</v>
      </c>
      <c r="F225" s="256" t="s">
        <v>285</v>
      </c>
      <c r="G225" s="257" t="s">
        <v>167</v>
      </c>
      <c r="H225" s="258">
        <v>115.799</v>
      </c>
      <c r="I225" s="259"/>
      <c r="J225" s="260">
        <f>ROUND(I225*H225,2)</f>
        <v>0</v>
      </c>
      <c r="K225" s="256" t="s">
        <v>286</v>
      </c>
      <c r="L225" s="261"/>
      <c r="M225" s="262" t="s">
        <v>1</v>
      </c>
      <c r="N225" s="263" t="s">
        <v>47</v>
      </c>
      <c r="O225" s="73"/>
      <c r="P225" s="202">
        <f>O225*H225</f>
        <v>0</v>
      </c>
      <c r="Q225" s="202">
        <v>0.00092</v>
      </c>
      <c r="R225" s="202">
        <f>Q225*H225</f>
        <v>0.10653508</v>
      </c>
      <c r="S225" s="202">
        <v>0</v>
      </c>
      <c r="T225" s="203">
        <f>S225*H225</f>
        <v>0</v>
      </c>
      <c r="U225" s="36"/>
      <c r="V225" s="36"/>
      <c r="W225" s="36"/>
      <c r="X225" s="36"/>
      <c r="Y225" s="36"/>
      <c r="Z225" s="36"/>
      <c r="AA225" s="36"/>
      <c r="AB225" s="36"/>
      <c r="AC225" s="36"/>
      <c r="AD225" s="36"/>
      <c r="AE225" s="36"/>
      <c r="AR225" s="204" t="s">
        <v>210</v>
      </c>
      <c r="AT225" s="204" t="s">
        <v>283</v>
      </c>
      <c r="AU225" s="204" t="s">
        <v>91</v>
      </c>
      <c r="AY225" s="18" t="s">
        <v>162</v>
      </c>
      <c r="BE225" s="205">
        <f>IF(N225="základní",J225,0)</f>
        <v>0</v>
      </c>
      <c r="BF225" s="205">
        <f>IF(N225="snížená",J225,0)</f>
        <v>0</v>
      </c>
      <c r="BG225" s="205">
        <f>IF(N225="zákl. přenesená",J225,0)</f>
        <v>0</v>
      </c>
      <c r="BH225" s="205">
        <f>IF(N225="sníž. přenesená",J225,0)</f>
        <v>0</v>
      </c>
      <c r="BI225" s="205">
        <f>IF(N225="nulová",J225,0)</f>
        <v>0</v>
      </c>
      <c r="BJ225" s="18" t="s">
        <v>89</v>
      </c>
      <c r="BK225" s="205">
        <f>ROUND(I225*H225,2)</f>
        <v>0</v>
      </c>
      <c r="BL225" s="18" t="s">
        <v>169</v>
      </c>
      <c r="BM225" s="204" t="s">
        <v>287</v>
      </c>
    </row>
    <row r="226" spans="2:51" s="14" customFormat="1" ht="12">
      <c r="B226" s="217"/>
      <c r="C226" s="218"/>
      <c r="D226" s="208" t="s">
        <v>171</v>
      </c>
      <c r="E226" s="218"/>
      <c r="F226" s="220" t="s">
        <v>288</v>
      </c>
      <c r="G226" s="218"/>
      <c r="H226" s="221">
        <v>115.799</v>
      </c>
      <c r="I226" s="222"/>
      <c r="J226" s="218"/>
      <c r="K226" s="218"/>
      <c r="L226" s="223"/>
      <c r="M226" s="224"/>
      <c r="N226" s="225"/>
      <c r="O226" s="225"/>
      <c r="P226" s="225"/>
      <c r="Q226" s="225"/>
      <c r="R226" s="225"/>
      <c r="S226" s="225"/>
      <c r="T226" s="226"/>
      <c r="AT226" s="227" t="s">
        <v>171</v>
      </c>
      <c r="AU226" s="227" t="s">
        <v>91</v>
      </c>
      <c r="AV226" s="14" t="s">
        <v>91</v>
      </c>
      <c r="AW226" s="14" t="s">
        <v>4</v>
      </c>
      <c r="AX226" s="14" t="s">
        <v>89</v>
      </c>
      <c r="AY226" s="227" t="s">
        <v>162</v>
      </c>
    </row>
    <row r="227" spans="1:65" s="2" customFormat="1" ht="24.2" customHeight="1">
      <c r="A227" s="36"/>
      <c r="B227" s="37"/>
      <c r="C227" s="193" t="s">
        <v>289</v>
      </c>
      <c r="D227" s="193" t="s">
        <v>164</v>
      </c>
      <c r="E227" s="194" t="s">
        <v>290</v>
      </c>
      <c r="F227" s="195" t="s">
        <v>291</v>
      </c>
      <c r="G227" s="196" t="s">
        <v>167</v>
      </c>
      <c r="H227" s="197">
        <v>172.14</v>
      </c>
      <c r="I227" s="198"/>
      <c r="J227" s="199">
        <f>ROUND(I227*H227,2)</f>
        <v>0</v>
      </c>
      <c r="K227" s="195" t="s">
        <v>168</v>
      </c>
      <c r="L227" s="41"/>
      <c r="M227" s="200" t="s">
        <v>1</v>
      </c>
      <c r="N227" s="201" t="s">
        <v>47</v>
      </c>
      <c r="O227" s="73"/>
      <c r="P227" s="202">
        <f>O227*H227</f>
        <v>0</v>
      </c>
      <c r="Q227" s="202">
        <v>0.00868</v>
      </c>
      <c r="R227" s="202">
        <f>Q227*H227</f>
        <v>1.4941752</v>
      </c>
      <c r="S227" s="202">
        <v>0</v>
      </c>
      <c r="T227" s="203">
        <f>S227*H227</f>
        <v>0</v>
      </c>
      <c r="U227" s="36"/>
      <c r="V227" s="36"/>
      <c r="W227" s="36"/>
      <c r="X227" s="36"/>
      <c r="Y227" s="36"/>
      <c r="Z227" s="36"/>
      <c r="AA227" s="36"/>
      <c r="AB227" s="36"/>
      <c r="AC227" s="36"/>
      <c r="AD227" s="36"/>
      <c r="AE227" s="36"/>
      <c r="AR227" s="204" t="s">
        <v>169</v>
      </c>
      <c r="AT227" s="204" t="s">
        <v>164</v>
      </c>
      <c r="AU227" s="204" t="s">
        <v>91</v>
      </c>
      <c r="AY227" s="18" t="s">
        <v>162</v>
      </c>
      <c r="BE227" s="205">
        <f>IF(N227="základní",J227,0)</f>
        <v>0</v>
      </c>
      <c r="BF227" s="205">
        <f>IF(N227="snížená",J227,0)</f>
        <v>0</v>
      </c>
      <c r="BG227" s="205">
        <f>IF(N227="zákl. přenesená",J227,0)</f>
        <v>0</v>
      </c>
      <c r="BH227" s="205">
        <f>IF(N227="sníž. přenesená",J227,0)</f>
        <v>0</v>
      </c>
      <c r="BI227" s="205">
        <f>IF(N227="nulová",J227,0)</f>
        <v>0</v>
      </c>
      <c r="BJ227" s="18" t="s">
        <v>89</v>
      </c>
      <c r="BK227" s="205">
        <f>ROUND(I227*H227,2)</f>
        <v>0</v>
      </c>
      <c r="BL227" s="18" t="s">
        <v>169</v>
      </c>
      <c r="BM227" s="204" t="s">
        <v>292</v>
      </c>
    </row>
    <row r="228" spans="2:51" s="13" customFormat="1" ht="12">
      <c r="B228" s="206"/>
      <c r="C228" s="207"/>
      <c r="D228" s="208" t="s">
        <v>171</v>
      </c>
      <c r="E228" s="209" t="s">
        <v>1</v>
      </c>
      <c r="F228" s="210" t="s">
        <v>172</v>
      </c>
      <c r="G228" s="207"/>
      <c r="H228" s="209" t="s">
        <v>1</v>
      </c>
      <c r="I228" s="211"/>
      <c r="J228" s="207"/>
      <c r="K228" s="207"/>
      <c r="L228" s="212"/>
      <c r="M228" s="213"/>
      <c r="N228" s="214"/>
      <c r="O228" s="214"/>
      <c r="P228" s="214"/>
      <c r="Q228" s="214"/>
      <c r="R228" s="214"/>
      <c r="S228" s="214"/>
      <c r="T228" s="215"/>
      <c r="AT228" s="216" t="s">
        <v>171</v>
      </c>
      <c r="AU228" s="216" t="s">
        <v>91</v>
      </c>
      <c r="AV228" s="13" t="s">
        <v>89</v>
      </c>
      <c r="AW228" s="13" t="s">
        <v>38</v>
      </c>
      <c r="AX228" s="13" t="s">
        <v>82</v>
      </c>
      <c r="AY228" s="216" t="s">
        <v>162</v>
      </c>
    </row>
    <row r="229" spans="2:51" s="14" customFormat="1" ht="12">
      <c r="B229" s="217"/>
      <c r="C229" s="218"/>
      <c r="D229" s="208" t="s">
        <v>171</v>
      </c>
      <c r="E229" s="219" t="s">
        <v>1</v>
      </c>
      <c r="F229" s="220" t="s">
        <v>264</v>
      </c>
      <c r="G229" s="218"/>
      <c r="H229" s="221">
        <v>13.905</v>
      </c>
      <c r="I229" s="222"/>
      <c r="J229" s="218"/>
      <c r="K229" s="218"/>
      <c r="L229" s="223"/>
      <c r="M229" s="224"/>
      <c r="N229" s="225"/>
      <c r="O229" s="225"/>
      <c r="P229" s="225"/>
      <c r="Q229" s="225"/>
      <c r="R229" s="225"/>
      <c r="S229" s="225"/>
      <c r="T229" s="226"/>
      <c r="AT229" s="227" t="s">
        <v>171</v>
      </c>
      <c r="AU229" s="227" t="s">
        <v>91</v>
      </c>
      <c r="AV229" s="14" t="s">
        <v>91</v>
      </c>
      <c r="AW229" s="14" t="s">
        <v>38</v>
      </c>
      <c r="AX229" s="14" t="s">
        <v>82</v>
      </c>
      <c r="AY229" s="227" t="s">
        <v>162</v>
      </c>
    </row>
    <row r="230" spans="2:51" s="14" customFormat="1" ht="12">
      <c r="B230" s="217"/>
      <c r="C230" s="218"/>
      <c r="D230" s="208" t="s">
        <v>171</v>
      </c>
      <c r="E230" s="219" t="s">
        <v>1</v>
      </c>
      <c r="F230" s="220" t="s">
        <v>293</v>
      </c>
      <c r="G230" s="218"/>
      <c r="H230" s="221">
        <v>158.235</v>
      </c>
      <c r="I230" s="222"/>
      <c r="J230" s="218"/>
      <c r="K230" s="218"/>
      <c r="L230" s="223"/>
      <c r="M230" s="224"/>
      <c r="N230" s="225"/>
      <c r="O230" s="225"/>
      <c r="P230" s="225"/>
      <c r="Q230" s="225"/>
      <c r="R230" s="225"/>
      <c r="S230" s="225"/>
      <c r="T230" s="226"/>
      <c r="AT230" s="227" t="s">
        <v>171</v>
      </c>
      <c r="AU230" s="227" t="s">
        <v>91</v>
      </c>
      <c r="AV230" s="14" t="s">
        <v>91</v>
      </c>
      <c r="AW230" s="14" t="s">
        <v>38</v>
      </c>
      <c r="AX230" s="14" t="s">
        <v>82</v>
      </c>
      <c r="AY230" s="227" t="s">
        <v>162</v>
      </c>
    </row>
    <row r="231" spans="2:51" s="15" customFormat="1" ht="12">
      <c r="B231" s="228"/>
      <c r="C231" s="229"/>
      <c r="D231" s="208" t="s">
        <v>171</v>
      </c>
      <c r="E231" s="230" t="s">
        <v>1</v>
      </c>
      <c r="F231" s="231" t="s">
        <v>174</v>
      </c>
      <c r="G231" s="229"/>
      <c r="H231" s="232">
        <v>172.14</v>
      </c>
      <c r="I231" s="233"/>
      <c r="J231" s="229"/>
      <c r="K231" s="229"/>
      <c r="L231" s="234"/>
      <c r="M231" s="235"/>
      <c r="N231" s="236"/>
      <c r="O231" s="236"/>
      <c r="P231" s="236"/>
      <c r="Q231" s="236"/>
      <c r="R231" s="236"/>
      <c r="S231" s="236"/>
      <c r="T231" s="237"/>
      <c r="AT231" s="238" t="s">
        <v>171</v>
      </c>
      <c r="AU231" s="238" t="s">
        <v>91</v>
      </c>
      <c r="AV231" s="15" t="s">
        <v>169</v>
      </c>
      <c r="AW231" s="15" t="s">
        <v>38</v>
      </c>
      <c r="AX231" s="15" t="s">
        <v>89</v>
      </c>
      <c r="AY231" s="238" t="s">
        <v>162</v>
      </c>
    </row>
    <row r="232" spans="1:65" s="2" customFormat="1" ht="16.5" customHeight="1">
      <c r="A232" s="36"/>
      <c r="B232" s="37"/>
      <c r="C232" s="254" t="s">
        <v>294</v>
      </c>
      <c r="D232" s="254" t="s">
        <v>283</v>
      </c>
      <c r="E232" s="255" t="s">
        <v>295</v>
      </c>
      <c r="F232" s="256" t="s">
        <v>296</v>
      </c>
      <c r="G232" s="257" t="s">
        <v>167</v>
      </c>
      <c r="H232" s="258">
        <v>189.354</v>
      </c>
      <c r="I232" s="259"/>
      <c r="J232" s="260">
        <f>ROUND(I232*H232,2)</f>
        <v>0</v>
      </c>
      <c r="K232" s="256" t="s">
        <v>286</v>
      </c>
      <c r="L232" s="261"/>
      <c r="M232" s="262" t="s">
        <v>1</v>
      </c>
      <c r="N232" s="263" t="s">
        <v>47</v>
      </c>
      <c r="O232" s="73"/>
      <c r="P232" s="202">
        <f>O232*H232</f>
        <v>0</v>
      </c>
      <c r="Q232" s="202">
        <v>0.0046</v>
      </c>
      <c r="R232" s="202">
        <f>Q232*H232</f>
        <v>0.8710284</v>
      </c>
      <c r="S232" s="202">
        <v>0</v>
      </c>
      <c r="T232" s="203">
        <f>S232*H232</f>
        <v>0</v>
      </c>
      <c r="U232" s="36"/>
      <c r="V232" s="36"/>
      <c r="W232" s="36"/>
      <c r="X232" s="36"/>
      <c r="Y232" s="36"/>
      <c r="Z232" s="36"/>
      <c r="AA232" s="36"/>
      <c r="AB232" s="36"/>
      <c r="AC232" s="36"/>
      <c r="AD232" s="36"/>
      <c r="AE232" s="36"/>
      <c r="AR232" s="204" t="s">
        <v>210</v>
      </c>
      <c r="AT232" s="204" t="s">
        <v>283</v>
      </c>
      <c r="AU232" s="204" t="s">
        <v>91</v>
      </c>
      <c r="AY232" s="18" t="s">
        <v>162</v>
      </c>
      <c r="BE232" s="205">
        <f>IF(N232="základní",J232,0)</f>
        <v>0</v>
      </c>
      <c r="BF232" s="205">
        <f>IF(N232="snížená",J232,0)</f>
        <v>0</v>
      </c>
      <c r="BG232" s="205">
        <f>IF(N232="zákl. přenesená",J232,0)</f>
        <v>0</v>
      </c>
      <c r="BH232" s="205">
        <f>IF(N232="sníž. přenesená",J232,0)</f>
        <v>0</v>
      </c>
      <c r="BI232" s="205">
        <f>IF(N232="nulová",J232,0)</f>
        <v>0</v>
      </c>
      <c r="BJ232" s="18" t="s">
        <v>89</v>
      </c>
      <c r="BK232" s="205">
        <f>ROUND(I232*H232,2)</f>
        <v>0</v>
      </c>
      <c r="BL232" s="18" t="s">
        <v>169</v>
      </c>
      <c r="BM232" s="204" t="s">
        <v>297</v>
      </c>
    </row>
    <row r="233" spans="2:51" s="14" customFormat="1" ht="12">
      <c r="B233" s="217"/>
      <c r="C233" s="218"/>
      <c r="D233" s="208" t="s">
        <v>171</v>
      </c>
      <c r="E233" s="218"/>
      <c r="F233" s="220" t="s">
        <v>298</v>
      </c>
      <c r="G233" s="218"/>
      <c r="H233" s="221">
        <v>189.354</v>
      </c>
      <c r="I233" s="222"/>
      <c r="J233" s="218"/>
      <c r="K233" s="218"/>
      <c r="L233" s="223"/>
      <c r="M233" s="224"/>
      <c r="N233" s="225"/>
      <c r="O233" s="225"/>
      <c r="P233" s="225"/>
      <c r="Q233" s="225"/>
      <c r="R233" s="225"/>
      <c r="S233" s="225"/>
      <c r="T233" s="226"/>
      <c r="AT233" s="227" t="s">
        <v>171</v>
      </c>
      <c r="AU233" s="227" t="s">
        <v>91</v>
      </c>
      <c r="AV233" s="14" t="s">
        <v>91</v>
      </c>
      <c r="AW233" s="14" t="s">
        <v>4</v>
      </c>
      <c r="AX233" s="14" t="s">
        <v>89</v>
      </c>
      <c r="AY233" s="227" t="s">
        <v>162</v>
      </c>
    </row>
    <row r="234" spans="1:65" s="2" customFormat="1" ht="24.2" customHeight="1">
      <c r="A234" s="36"/>
      <c r="B234" s="37"/>
      <c r="C234" s="193" t="s">
        <v>299</v>
      </c>
      <c r="D234" s="193" t="s">
        <v>164</v>
      </c>
      <c r="E234" s="194" t="s">
        <v>300</v>
      </c>
      <c r="F234" s="195" t="s">
        <v>301</v>
      </c>
      <c r="G234" s="196" t="s">
        <v>167</v>
      </c>
      <c r="H234" s="197">
        <v>6.647</v>
      </c>
      <c r="I234" s="198"/>
      <c r="J234" s="199">
        <f>ROUND(I234*H234,2)</f>
        <v>0</v>
      </c>
      <c r="K234" s="195" t="s">
        <v>168</v>
      </c>
      <c r="L234" s="41"/>
      <c r="M234" s="200" t="s">
        <v>1</v>
      </c>
      <c r="N234" s="201" t="s">
        <v>47</v>
      </c>
      <c r="O234" s="73"/>
      <c r="P234" s="202">
        <f>O234*H234</f>
        <v>0</v>
      </c>
      <c r="Q234" s="202">
        <v>0.00935</v>
      </c>
      <c r="R234" s="202">
        <f>Q234*H234</f>
        <v>0.06214945000000001</v>
      </c>
      <c r="S234" s="202">
        <v>0</v>
      </c>
      <c r="T234" s="203">
        <f>S234*H234</f>
        <v>0</v>
      </c>
      <c r="U234" s="36"/>
      <c r="V234" s="36"/>
      <c r="W234" s="36"/>
      <c r="X234" s="36"/>
      <c r="Y234" s="36"/>
      <c r="Z234" s="36"/>
      <c r="AA234" s="36"/>
      <c r="AB234" s="36"/>
      <c r="AC234" s="36"/>
      <c r="AD234" s="36"/>
      <c r="AE234" s="36"/>
      <c r="AR234" s="204" t="s">
        <v>169</v>
      </c>
      <c r="AT234" s="204" t="s">
        <v>164</v>
      </c>
      <c r="AU234" s="204" t="s">
        <v>91</v>
      </c>
      <c r="AY234" s="18" t="s">
        <v>162</v>
      </c>
      <c r="BE234" s="205">
        <f>IF(N234="základní",J234,0)</f>
        <v>0</v>
      </c>
      <c r="BF234" s="205">
        <f>IF(N234="snížená",J234,0)</f>
        <v>0</v>
      </c>
      <c r="BG234" s="205">
        <f>IF(N234="zákl. přenesená",J234,0)</f>
        <v>0</v>
      </c>
      <c r="BH234" s="205">
        <f>IF(N234="sníž. přenesená",J234,0)</f>
        <v>0</v>
      </c>
      <c r="BI234" s="205">
        <f>IF(N234="nulová",J234,0)</f>
        <v>0</v>
      </c>
      <c r="BJ234" s="18" t="s">
        <v>89</v>
      </c>
      <c r="BK234" s="205">
        <f>ROUND(I234*H234,2)</f>
        <v>0</v>
      </c>
      <c r="BL234" s="18" t="s">
        <v>169</v>
      </c>
      <c r="BM234" s="204" t="s">
        <v>302</v>
      </c>
    </row>
    <row r="235" spans="2:51" s="13" customFormat="1" ht="12">
      <c r="B235" s="206"/>
      <c r="C235" s="207"/>
      <c r="D235" s="208" t="s">
        <v>171</v>
      </c>
      <c r="E235" s="209" t="s">
        <v>1</v>
      </c>
      <c r="F235" s="210" t="s">
        <v>172</v>
      </c>
      <c r="G235" s="207"/>
      <c r="H235" s="209" t="s">
        <v>1</v>
      </c>
      <c r="I235" s="211"/>
      <c r="J235" s="207"/>
      <c r="K235" s="207"/>
      <c r="L235" s="212"/>
      <c r="M235" s="213"/>
      <c r="N235" s="214"/>
      <c r="O235" s="214"/>
      <c r="P235" s="214"/>
      <c r="Q235" s="214"/>
      <c r="R235" s="214"/>
      <c r="S235" s="214"/>
      <c r="T235" s="215"/>
      <c r="AT235" s="216" t="s">
        <v>171</v>
      </c>
      <c r="AU235" s="216" t="s">
        <v>91</v>
      </c>
      <c r="AV235" s="13" t="s">
        <v>89</v>
      </c>
      <c r="AW235" s="13" t="s">
        <v>38</v>
      </c>
      <c r="AX235" s="13" t="s">
        <v>82</v>
      </c>
      <c r="AY235" s="216" t="s">
        <v>162</v>
      </c>
    </row>
    <row r="236" spans="2:51" s="14" customFormat="1" ht="12">
      <c r="B236" s="217"/>
      <c r="C236" s="218"/>
      <c r="D236" s="208" t="s">
        <v>171</v>
      </c>
      <c r="E236" s="219" t="s">
        <v>1</v>
      </c>
      <c r="F236" s="220" t="s">
        <v>303</v>
      </c>
      <c r="G236" s="218"/>
      <c r="H236" s="221">
        <v>6.647</v>
      </c>
      <c r="I236" s="222"/>
      <c r="J236" s="218"/>
      <c r="K236" s="218"/>
      <c r="L236" s="223"/>
      <c r="M236" s="224"/>
      <c r="N236" s="225"/>
      <c r="O236" s="225"/>
      <c r="P236" s="225"/>
      <c r="Q236" s="225"/>
      <c r="R236" s="225"/>
      <c r="S236" s="225"/>
      <c r="T236" s="226"/>
      <c r="AT236" s="227" t="s">
        <v>171</v>
      </c>
      <c r="AU236" s="227" t="s">
        <v>91</v>
      </c>
      <c r="AV236" s="14" t="s">
        <v>91</v>
      </c>
      <c r="AW236" s="14" t="s">
        <v>38</v>
      </c>
      <c r="AX236" s="14" t="s">
        <v>82</v>
      </c>
      <c r="AY236" s="227" t="s">
        <v>162</v>
      </c>
    </row>
    <row r="237" spans="2:51" s="15" customFormat="1" ht="12">
      <c r="B237" s="228"/>
      <c r="C237" s="229"/>
      <c r="D237" s="208" t="s">
        <v>171</v>
      </c>
      <c r="E237" s="230" t="s">
        <v>1</v>
      </c>
      <c r="F237" s="231" t="s">
        <v>174</v>
      </c>
      <c r="G237" s="229"/>
      <c r="H237" s="232">
        <v>6.647</v>
      </c>
      <c r="I237" s="233"/>
      <c r="J237" s="229"/>
      <c r="K237" s="229"/>
      <c r="L237" s="234"/>
      <c r="M237" s="235"/>
      <c r="N237" s="236"/>
      <c r="O237" s="236"/>
      <c r="P237" s="236"/>
      <c r="Q237" s="236"/>
      <c r="R237" s="236"/>
      <c r="S237" s="236"/>
      <c r="T237" s="237"/>
      <c r="AT237" s="238" t="s">
        <v>171</v>
      </c>
      <c r="AU237" s="238" t="s">
        <v>91</v>
      </c>
      <c r="AV237" s="15" t="s">
        <v>169</v>
      </c>
      <c r="AW237" s="15" t="s">
        <v>38</v>
      </c>
      <c r="AX237" s="15" t="s">
        <v>89</v>
      </c>
      <c r="AY237" s="238" t="s">
        <v>162</v>
      </c>
    </row>
    <row r="238" spans="1:65" s="2" customFormat="1" ht="16.5" customHeight="1">
      <c r="A238" s="36"/>
      <c r="B238" s="37"/>
      <c r="C238" s="254" t="s">
        <v>304</v>
      </c>
      <c r="D238" s="254" t="s">
        <v>283</v>
      </c>
      <c r="E238" s="255" t="s">
        <v>305</v>
      </c>
      <c r="F238" s="256" t="s">
        <v>306</v>
      </c>
      <c r="G238" s="257" t="s">
        <v>167</v>
      </c>
      <c r="H238" s="258">
        <v>7.644</v>
      </c>
      <c r="I238" s="259"/>
      <c r="J238" s="260">
        <f>ROUND(I238*H238,2)</f>
        <v>0</v>
      </c>
      <c r="K238" s="256" t="s">
        <v>286</v>
      </c>
      <c r="L238" s="261"/>
      <c r="M238" s="262" t="s">
        <v>1</v>
      </c>
      <c r="N238" s="263" t="s">
        <v>47</v>
      </c>
      <c r="O238" s="73"/>
      <c r="P238" s="202">
        <f>O238*H238</f>
        <v>0</v>
      </c>
      <c r="Q238" s="202">
        <v>0.006</v>
      </c>
      <c r="R238" s="202">
        <f>Q238*H238</f>
        <v>0.045864</v>
      </c>
      <c r="S238" s="202">
        <v>0</v>
      </c>
      <c r="T238" s="203">
        <f>S238*H238</f>
        <v>0</v>
      </c>
      <c r="U238" s="36"/>
      <c r="V238" s="36"/>
      <c r="W238" s="36"/>
      <c r="X238" s="36"/>
      <c r="Y238" s="36"/>
      <c r="Z238" s="36"/>
      <c r="AA238" s="36"/>
      <c r="AB238" s="36"/>
      <c r="AC238" s="36"/>
      <c r="AD238" s="36"/>
      <c r="AE238" s="36"/>
      <c r="AR238" s="204" t="s">
        <v>210</v>
      </c>
      <c r="AT238" s="204" t="s">
        <v>283</v>
      </c>
      <c r="AU238" s="204" t="s">
        <v>91</v>
      </c>
      <c r="AY238" s="18" t="s">
        <v>162</v>
      </c>
      <c r="BE238" s="205">
        <f>IF(N238="základní",J238,0)</f>
        <v>0</v>
      </c>
      <c r="BF238" s="205">
        <f>IF(N238="snížená",J238,0)</f>
        <v>0</v>
      </c>
      <c r="BG238" s="205">
        <f>IF(N238="zákl. přenesená",J238,0)</f>
        <v>0</v>
      </c>
      <c r="BH238" s="205">
        <f>IF(N238="sníž. přenesená",J238,0)</f>
        <v>0</v>
      </c>
      <c r="BI238" s="205">
        <f>IF(N238="nulová",J238,0)</f>
        <v>0</v>
      </c>
      <c r="BJ238" s="18" t="s">
        <v>89</v>
      </c>
      <c r="BK238" s="205">
        <f>ROUND(I238*H238,2)</f>
        <v>0</v>
      </c>
      <c r="BL238" s="18" t="s">
        <v>169</v>
      </c>
      <c r="BM238" s="204" t="s">
        <v>307</v>
      </c>
    </row>
    <row r="239" spans="2:51" s="14" customFormat="1" ht="12">
      <c r="B239" s="217"/>
      <c r="C239" s="218"/>
      <c r="D239" s="208" t="s">
        <v>171</v>
      </c>
      <c r="E239" s="218"/>
      <c r="F239" s="220" t="s">
        <v>308</v>
      </c>
      <c r="G239" s="218"/>
      <c r="H239" s="221">
        <v>7.644</v>
      </c>
      <c r="I239" s="222"/>
      <c r="J239" s="218"/>
      <c r="K239" s="218"/>
      <c r="L239" s="223"/>
      <c r="M239" s="224"/>
      <c r="N239" s="225"/>
      <c r="O239" s="225"/>
      <c r="P239" s="225"/>
      <c r="Q239" s="225"/>
      <c r="R239" s="225"/>
      <c r="S239" s="225"/>
      <c r="T239" s="226"/>
      <c r="AT239" s="227" t="s">
        <v>171</v>
      </c>
      <c r="AU239" s="227" t="s">
        <v>91</v>
      </c>
      <c r="AV239" s="14" t="s">
        <v>91</v>
      </c>
      <c r="AW239" s="14" t="s">
        <v>4</v>
      </c>
      <c r="AX239" s="14" t="s">
        <v>89</v>
      </c>
      <c r="AY239" s="227" t="s">
        <v>162</v>
      </c>
    </row>
    <row r="240" spans="1:65" s="2" customFormat="1" ht="24.2" customHeight="1">
      <c r="A240" s="36"/>
      <c r="B240" s="37"/>
      <c r="C240" s="193" t="s">
        <v>309</v>
      </c>
      <c r="D240" s="193" t="s">
        <v>164</v>
      </c>
      <c r="E240" s="194" t="s">
        <v>310</v>
      </c>
      <c r="F240" s="195" t="s">
        <v>311</v>
      </c>
      <c r="G240" s="196" t="s">
        <v>167</v>
      </c>
      <c r="H240" s="197">
        <v>104.505</v>
      </c>
      <c r="I240" s="198"/>
      <c r="J240" s="199">
        <f>ROUND(I240*H240,2)</f>
        <v>0</v>
      </c>
      <c r="K240" s="195" t="s">
        <v>168</v>
      </c>
      <c r="L240" s="41"/>
      <c r="M240" s="200" t="s">
        <v>1</v>
      </c>
      <c r="N240" s="201" t="s">
        <v>47</v>
      </c>
      <c r="O240" s="73"/>
      <c r="P240" s="202">
        <f>O240*H240</f>
        <v>0</v>
      </c>
      <c r="Q240" s="202">
        <v>0.01176</v>
      </c>
      <c r="R240" s="202">
        <f>Q240*H240</f>
        <v>1.2289788</v>
      </c>
      <c r="S240" s="202">
        <v>0</v>
      </c>
      <c r="T240" s="203">
        <f>S240*H240</f>
        <v>0</v>
      </c>
      <c r="U240" s="36"/>
      <c r="V240" s="36"/>
      <c r="W240" s="36"/>
      <c r="X240" s="36"/>
      <c r="Y240" s="36"/>
      <c r="Z240" s="36"/>
      <c r="AA240" s="36"/>
      <c r="AB240" s="36"/>
      <c r="AC240" s="36"/>
      <c r="AD240" s="36"/>
      <c r="AE240" s="36"/>
      <c r="AR240" s="204" t="s">
        <v>169</v>
      </c>
      <c r="AT240" s="204" t="s">
        <v>164</v>
      </c>
      <c r="AU240" s="204" t="s">
        <v>91</v>
      </c>
      <c r="AY240" s="18" t="s">
        <v>162</v>
      </c>
      <c r="BE240" s="205">
        <f>IF(N240="základní",J240,0)</f>
        <v>0</v>
      </c>
      <c r="BF240" s="205">
        <f>IF(N240="snížená",J240,0)</f>
        <v>0</v>
      </c>
      <c r="BG240" s="205">
        <f>IF(N240="zákl. přenesená",J240,0)</f>
        <v>0</v>
      </c>
      <c r="BH240" s="205">
        <f>IF(N240="sníž. přenesená",J240,0)</f>
        <v>0</v>
      </c>
      <c r="BI240" s="205">
        <f>IF(N240="nulová",J240,0)</f>
        <v>0</v>
      </c>
      <c r="BJ240" s="18" t="s">
        <v>89</v>
      </c>
      <c r="BK240" s="205">
        <f>ROUND(I240*H240,2)</f>
        <v>0</v>
      </c>
      <c r="BL240" s="18" t="s">
        <v>169</v>
      </c>
      <c r="BM240" s="204" t="s">
        <v>312</v>
      </c>
    </row>
    <row r="241" spans="2:51" s="13" customFormat="1" ht="12">
      <c r="B241" s="206"/>
      <c r="C241" s="207"/>
      <c r="D241" s="208" t="s">
        <v>171</v>
      </c>
      <c r="E241" s="209" t="s">
        <v>1</v>
      </c>
      <c r="F241" s="210" t="s">
        <v>172</v>
      </c>
      <c r="G241" s="207"/>
      <c r="H241" s="209" t="s">
        <v>1</v>
      </c>
      <c r="I241" s="211"/>
      <c r="J241" s="207"/>
      <c r="K241" s="207"/>
      <c r="L241" s="212"/>
      <c r="M241" s="213"/>
      <c r="N241" s="214"/>
      <c r="O241" s="214"/>
      <c r="P241" s="214"/>
      <c r="Q241" s="214"/>
      <c r="R241" s="214"/>
      <c r="S241" s="214"/>
      <c r="T241" s="215"/>
      <c r="AT241" s="216" t="s">
        <v>171</v>
      </c>
      <c r="AU241" s="216" t="s">
        <v>91</v>
      </c>
      <c r="AV241" s="13" t="s">
        <v>89</v>
      </c>
      <c r="AW241" s="13" t="s">
        <v>38</v>
      </c>
      <c r="AX241" s="13" t="s">
        <v>82</v>
      </c>
      <c r="AY241" s="216" t="s">
        <v>162</v>
      </c>
    </row>
    <row r="242" spans="2:51" s="14" customFormat="1" ht="12">
      <c r="B242" s="217"/>
      <c r="C242" s="218"/>
      <c r="D242" s="208" t="s">
        <v>171</v>
      </c>
      <c r="E242" s="219" t="s">
        <v>1</v>
      </c>
      <c r="F242" s="220" t="s">
        <v>242</v>
      </c>
      <c r="G242" s="218"/>
      <c r="H242" s="221">
        <v>104.505</v>
      </c>
      <c r="I242" s="222"/>
      <c r="J242" s="218"/>
      <c r="K242" s="218"/>
      <c r="L242" s="223"/>
      <c r="M242" s="224"/>
      <c r="N242" s="225"/>
      <c r="O242" s="225"/>
      <c r="P242" s="225"/>
      <c r="Q242" s="225"/>
      <c r="R242" s="225"/>
      <c r="S242" s="225"/>
      <c r="T242" s="226"/>
      <c r="AT242" s="227" t="s">
        <v>171</v>
      </c>
      <c r="AU242" s="227" t="s">
        <v>91</v>
      </c>
      <c r="AV242" s="14" t="s">
        <v>91</v>
      </c>
      <c r="AW242" s="14" t="s">
        <v>38</v>
      </c>
      <c r="AX242" s="14" t="s">
        <v>82</v>
      </c>
      <c r="AY242" s="227" t="s">
        <v>162</v>
      </c>
    </row>
    <row r="243" spans="2:51" s="15" customFormat="1" ht="12">
      <c r="B243" s="228"/>
      <c r="C243" s="229"/>
      <c r="D243" s="208" t="s">
        <v>171</v>
      </c>
      <c r="E243" s="230" t="s">
        <v>1</v>
      </c>
      <c r="F243" s="231" t="s">
        <v>174</v>
      </c>
      <c r="G243" s="229"/>
      <c r="H243" s="232">
        <v>104.505</v>
      </c>
      <c r="I243" s="233"/>
      <c r="J243" s="229"/>
      <c r="K243" s="229"/>
      <c r="L243" s="234"/>
      <c r="M243" s="235"/>
      <c r="N243" s="236"/>
      <c r="O243" s="236"/>
      <c r="P243" s="236"/>
      <c r="Q243" s="236"/>
      <c r="R243" s="236"/>
      <c r="S243" s="236"/>
      <c r="T243" s="237"/>
      <c r="AT243" s="238" t="s">
        <v>171</v>
      </c>
      <c r="AU243" s="238" t="s">
        <v>91</v>
      </c>
      <c r="AV243" s="15" t="s">
        <v>169</v>
      </c>
      <c r="AW243" s="15" t="s">
        <v>38</v>
      </c>
      <c r="AX243" s="15" t="s">
        <v>89</v>
      </c>
      <c r="AY243" s="238" t="s">
        <v>162</v>
      </c>
    </row>
    <row r="244" spans="1:65" s="2" customFormat="1" ht="16.5" customHeight="1">
      <c r="A244" s="36"/>
      <c r="B244" s="37"/>
      <c r="C244" s="254" t="s">
        <v>313</v>
      </c>
      <c r="D244" s="254" t="s">
        <v>283</v>
      </c>
      <c r="E244" s="255" t="s">
        <v>314</v>
      </c>
      <c r="F244" s="256" t="s">
        <v>315</v>
      </c>
      <c r="G244" s="257" t="s">
        <v>167</v>
      </c>
      <c r="H244" s="258">
        <v>114.956</v>
      </c>
      <c r="I244" s="259"/>
      <c r="J244" s="260">
        <f>ROUND(I244*H244,2)</f>
        <v>0</v>
      </c>
      <c r="K244" s="256" t="s">
        <v>286</v>
      </c>
      <c r="L244" s="261"/>
      <c r="M244" s="262" t="s">
        <v>1</v>
      </c>
      <c r="N244" s="263" t="s">
        <v>47</v>
      </c>
      <c r="O244" s="73"/>
      <c r="P244" s="202">
        <f>O244*H244</f>
        <v>0</v>
      </c>
      <c r="Q244" s="202">
        <v>0.0225</v>
      </c>
      <c r="R244" s="202">
        <f>Q244*H244</f>
        <v>2.58651</v>
      </c>
      <c r="S244" s="202">
        <v>0</v>
      </c>
      <c r="T244" s="203">
        <f>S244*H244</f>
        <v>0</v>
      </c>
      <c r="U244" s="36"/>
      <c r="V244" s="36"/>
      <c r="W244" s="36"/>
      <c r="X244" s="36"/>
      <c r="Y244" s="36"/>
      <c r="Z244" s="36"/>
      <c r="AA244" s="36"/>
      <c r="AB244" s="36"/>
      <c r="AC244" s="36"/>
      <c r="AD244" s="36"/>
      <c r="AE244" s="36"/>
      <c r="AR244" s="204" t="s">
        <v>210</v>
      </c>
      <c r="AT244" s="204" t="s">
        <v>283</v>
      </c>
      <c r="AU244" s="204" t="s">
        <v>91</v>
      </c>
      <c r="AY244" s="18" t="s">
        <v>162</v>
      </c>
      <c r="BE244" s="205">
        <f>IF(N244="základní",J244,0)</f>
        <v>0</v>
      </c>
      <c r="BF244" s="205">
        <f>IF(N244="snížená",J244,0)</f>
        <v>0</v>
      </c>
      <c r="BG244" s="205">
        <f>IF(N244="zákl. přenesená",J244,0)</f>
        <v>0</v>
      </c>
      <c r="BH244" s="205">
        <f>IF(N244="sníž. přenesená",J244,0)</f>
        <v>0</v>
      </c>
      <c r="BI244" s="205">
        <f>IF(N244="nulová",J244,0)</f>
        <v>0</v>
      </c>
      <c r="BJ244" s="18" t="s">
        <v>89</v>
      </c>
      <c r="BK244" s="205">
        <f>ROUND(I244*H244,2)</f>
        <v>0</v>
      </c>
      <c r="BL244" s="18" t="s">
        <v>169</v>
      </c>
      <c r="BM244" s="204" t="s">
        <v>316</v>
      </c>
    </row>
    <row r="245" spans="2:51" s="14" customFormat="1" ht="12">
      <c r="B245" s="217"/>
      <c r="C245" s="218"/>
      <c r="D245" s="208" t="s">
        <v>171</v>
      </c>
      <c r="E245" s="218"/>
      <c r="F245" s="220" t="s">
        <v>317</v>
      </c>
      <c r="G245" s="218"/>
      <c r="H245" s="221">
        <v>114.956</v>
      </c>
      <c r="I245" s="222"/>
      <c r="J245" s="218"/>
      <c r="K245" s="218"/>
      <c r="L245" s="223"/>
      <c r="M245" s="224"/>
      <c r="N245" s="225"/>
      <c r="O245" s="225"/>
      <c r="P245" s="225"/>
      <c r="Q245" s="225"/>
      <c r="R245" s="225"/>
      <c r="S245" s="225"/>
      <c r="T245" s="226"/>
      <c r="AT245" s="227" t="s">
        <v>171</v>
      </c>
      <c r="AU245" s="227" t="s">
        <v>91</v>
      </c>
      <c r="AV245" s="14" t="s">
        <v>91</v>
      </c>
      <c r="AW245" s="14" t="s">
        <v>4</v>
      </c>
      <c r="AX245" s="14" t="s">
        <v>89</v>
      </c>
      <c r="AY245" s="227" t="s">
        <v>162</v>
      </c>
    </row>
    <row r="246" spans="1:65" s="2" customFormat="1" ht="24.2" customHeight="1">
      <c r="A246" s="36"/>
      <c r="B246" s="37"/>
      <c r="C246" s="193" t="s">
        <v>318</v>
      </c>
      <c r="D246" s="193" t="s">
        <v>164</v>
      </c>
      <c r="E246" s="194" t="s">
        <v>319</v>
      </c>
      <c r="F246" s="195" t="s">
        <v>320</v>
      </c>
      <c r="G246" s="196" t="s">
        <v>167</v>
      </c>
      <c r="H246" s="197">
        <v>137.915</v>
      </c>
      <c r="I246" s="198"/>
      <c r="J246" s="199">
        <f>ROUND(I246*H246,2)</f>
        <v>0</v>
      </c>
      <c r="K246" s="195" t="s">
        <v>168</v>
      </c>
      <c r="L246" s="41"/>
      <c r="M246" s="200" t="s">
        <v>1</v>
      </c>
      <c r="N246" s="201" t="s">
        <v>47</v>
      </c>
      <c r="O246" s="73"/>
      <c r="P246" s="202">
        <f>O246*H246</f>
        <v>0</v>
      </c>
      <c r="Q246" s="202">
        <v>0.0095</v>
      </c>
      <c r="R246" s="202">
        <f>Q246*H246</f>
        <v>1.3101924999999999</v>
      </c>
      <c r="S246" s="202">
        <v>0</v>
      </c>
      <c r="T246" s="203">
        <f>S246*H246</f>
        <v>0</v>
      </c>
      <c r="U246" s="36"/>
      <c r="V246" s="36"/>
      <c r="W246" s="36"/>
      <c r="X246" s="36"/>
      <c r="Y246" s="36"/>
      <c r="Z246" s="36"/>
      <c r="AA246" s="36"/>
      <c r="AB246" s="36"/>
      <c r="AC246" s="36"/>
      <c r="AD246" s="36"/>
      <c r="AE246" s="36"/>
      <c r="AR246" s="204" t="s">
        <v>169</v>
      </c>
      <c r="AT246" s="204" t="s">
        <v>164</v>
      </c>
      <c r="AU246" s="204" t="s">
        <v>91</v>
      </c>
      <c r="AY246" s="18" t="s">
        <v>162</v>
      </c>
      <c r="BE246" s="205">
        <f>IF(N246="základní",J246,0)</f>
        <v>0</v>
      </c>
      <c r="BF246" s="205">
        <f>IF(N246="snížená",J246,0)</f>
        <v>0</v>
      </c>
      <c r="BG246" s="205">
        <f>IF(N246="zákl. přenesená",J246,0)</f>
        <v>0</v>
      </c>
      <c r="BH246" s="205">
        <f>IF(N246="sníž. přenesená",J246,0)</f>
        <v>0</v>
      </c>
      <c r="BI246" s="205">
        <f>IF(N246="nulová",J246,0)</f>
        <v>0</v>
      </c>
      <c r="BJ246" s="18" t="s">
        <v>89</v>
      </c>
      <c r="BK246" s="205">
        <f>ROUND(I246*H246,2)</f>
        <v>0</v>
      </c>
      <c r="BL246" s="18" t="s">
        <v>169</v>
      </c>
      <c r="BM246" s="204" t="s">
        <v>321</v>
      </c>
    </row>
    <row r="247" spans="2:51" s="13" customFormat="1" ht="12">
      <c r="B247" s="206"/>
      <c r="C247" s="207"/>
      <c r="D247" s="208" t="s">
        <v>171</v>
      </c>
      <c r="E247" s="209" t="s">
        <v>1</v>
      </c>
      <c r="F247" s="210" t="s">
        <v>172</v>
      </c>
      <c r="G247" s="207"/>
      <c r="H247" s="209" t="s">
        <v>1</v>
      </c>
      <c r="I247" s="211"/>
      <c r="J247" s="207"/>
      <c r="K247" s="207"/>
      <c r="L247" s="212"/>
      <c r="M247" s="213"/>
      <c r="N247" s="214"/>
      <c r="O247" s="214"/>
      <c r="P247" s="214"/>
      <c r="Q247" s="214"/>
      <c r="R247" s="214"/>
      <c r="S247" s="214"/>
      <c r="T247" s="215"/>
      <c r="AT247" s="216" t="s">
        <v>171</v>
      </c>
      <c r="AU247" s="216" t="s">
        <v>91</v>
      </c>
      <c r="AV247" s="13" t="s">
        <v>89</v>
      </c>
      <c r="AW247" s="13" t="s">
        <v>38</v>
      </c>
      <c r="AX247" s="13" t="s">
        <v>82</v>
      </c>
      <c r="AY247" s="216" t="s">
        <v>162</v>
      </c>
    </row>
    <row r="248" spans="2:51" s="14" customFormat="1" ht="12">
      <c r="B248" s="217"/>
      <c r="C248" s="218"/>
      <c r="D248" s="208" t="s">
        <v>171</v>
      </c>
      <c r="E248" s="219" t="s">
        <v>1</v>
      </c>
      <c r="F248" s="220" t="s">
        <v>265</v>
      </c>
      <c r="G248" s="218"/>
      <c r="H248" s="221">
        <v>137.915</v>
      </c>
      <c r="I248" s="222"/>
      <c r="J248" s="218"/>
      <c r="K248" s="218"/>
      <c r="L248" s="223"/>
      <c r="M248" s="224"/>
      <c r="N248" s="225"/>
      <c r="O248" s="225"/>
      <c r="P248" s="225"/>
      <c r="Q248" s="225"/>
      <c r="R248" s="225"/>
      <c r="S248" s="225"/>
      <c r="T248" s="226"/>
      <c r="AT248" s="227" t="s">
        <v>171</v>
      </c>
      <c r="AU248" s="227" t="s">
        <v>91</v>
      </c>
      <c r="AV248" s="14" t="s">
        <v>91</v>
      </c>
      <c r="AW248" s="14" t="s">
        <v>38</v>
      </c>
      <c r="AX248" s="14" t="s">
        <v>82</v>
      </c>
      <c r="AY248" s="227" t="s">
        <v>162</v>
      </c>
    </row>
    <row r="249" spans="2:51" s="15" customFormat="1" ht="12">
      <c r="B249" s="228"/>
      <c r="C249" s="229"/>
      <c r="D249" s="208" t="s">
        <v>171</v>
      </c>
      <c r="E249" s="230" t="s">
        <v>1</v>
      </c>
      <c r="F249" s="231" t="s">
        <v>174</v>
      </c>
      <c r="G249" s="229"/>
      <c r="H249" s="232">
        <v>137.915</v>
      </c>
      <c r="I249" s="233"/>
      <c r="J249" s="229"/>
      <c r="K249" s="229"/>
      <c r="L249" s="234"/>
      <c r="M249" s="235"/>
      <c r="N249" s="236"/>
      <c r="O249" s="236"/>
      <c r="P249" s="236"/>
      <c r="Q249" s="236"/>
      <c r="R249" s="236"/>
      <c r="S249" s="236"/>
      <c r="T249" s="237"/>
      <c r="AT249" s="238" t="s">
        <v>171</v>
      </c>
      <c r="AU249" s="238" t="s">
        <v>91</v>
      </c>
      <c r="AV249" s="15" t="s">
        <v>169</v>
      </c>
      <c r="AW249" s="15" t="s">
        <v>38</v>
      </c>
      <c r="AX249" s="15" t="s">
        <v>89</v>
      </c>
      <c r="AY249" s="238" t="s">
        <v>162</v>
      </c>
    </row>
    <row r="250" spans="1:65" s="2" customFormat="1" ht="21.75" customHeight="1">
      <c r="A250" s="36"/>
      <c r="B250" s="37"/>
      <c r="C250" s="254" t="s">
        <v>322</v>
      </c>
      <c r="D250" s="254" t="s">
        <v>283</v>
      </c>
      <c r="E250" s="255" t="s">
        <v>323</v>
      </c>
      <c r="F250" s="256" t="s">
        <v>324</v>
      </c>
      <c r="G250" s="257" t="s">
        <v>167</v>
      </c>
      <c r="H250" s="258">
        <v>144.811</v>
      </c>
      <c r="I250" s="259"/>
      <c r="J250" s="260">
        <f>ROUND(I250*H250,2)</f>
        <v>0</v>
      </c>
      <c r="K250" s="256" t="s">
        <v>286</v>
      </c>
      <c r="L250" s="261"/>
      <c r="M250" s="262" t="s">
        <v>1</v>
      </c>
      <c r="N250" s="263" t="s">
        <v>47</v>
      </c>
      <c r="O250" s="73"/>
      <c r="P250" s="202">
        <f>O250*H250</f>
        <v>0</v>
      </c>
      <c r="Q250" s="202">
        <v>0.02</v>
      </c>
      <c r="R250" s="202">
        <f>Q250*H250</f>
        <v>2.89622</v>
      </c>
      <c r="S250" s="202">
        <v>0</v>
      </c>
      <c r="T250" s="203">
        <f>S250*H250</f>
        <v>0</v>
      </c>
      <c r="U250" s="36"/>
      <c r="V250" s="36"/>
      <c r="W250" s="36"/>
      <c r="X250" s="36"/>
      <c r="Y250" s="36"/>
      <c r="Z250" s="36"/>
      <c r="AA250" s="36"/>
      <c r="AB250" s="36"/>
      <c r="AC250" s="36"/>
      <c r="AD250" s="36"/>
      <c r="AE250" s="36"/>
      <c r="AR250" s="204" t="s">
        <v>210</v>
      </c>
      <c r="AT250" s="204" t="s">
        <v>283</v>
      </c>
      <c r="AU250" s="204" t="s">
        <v>91</v>
      </c>
      <c r="AY250" s="18" t="s">
        <v>162</v>
      </c>
      <c r="BE250" s="205">
        <f>IF(N250="základní",J250,0)</f>
        <v>0</v>
      </c>
      <c r="BF250" s="205">
        <f>IF(N250="snížená",J250,0)</f>
        <v>0</v>
      </c>
      <c r="BG250" s="205">
        <f>IF(N250="zákl. přenesená",J250,0)</f>
        <v>0</v>
      </c>
      <c r="BH250" s="205">
        <f>IF(N250="sníž. přenesená",J250,0)</f>
        <v>0</v>
      </c>
      <c r="BI250" s="205">
        <f>IF(N250="nulová",J250,0)</f>
        <v>0</v>
      </c>
      <c r="BJ250" s="18" t="s">
        <v>89</v>
      </c>
      <c r="BK250" s="205">
        <f>ROUND(I250*H250,2)</f>
        <v>0</v>
      </c>
      <c r="BL250" s="18" t="s">
        <v>169</v>
      </c>
      <c r="BM250" s="204" t="s">
        <v>325</v>
      </c>
    </row>
    <row r="251" spans="2:51" s="14" customFormat="1" ht="12">
      <c r="B251" s="217"/>
      <c r="C251" s="218"/>
      <c r="D251" s="208" t="s">
        <v>171</v>
      </c>
      <c r="E251" s="218"/>
      <c r="F251" s="220" t="s">
        <v>326</v>
      </c>
      <c r="G251" s="218"/>
      <c r="H251" s="221">
        <v>144.811</v>
      </c>
      <c r="I251" s="222"/>
      <c r="J251" s="218"/>
      <c r="K251" s="218"/>
      <c r="L251" s="223"/>
      <c r="M251" s="224"/>
      <c r="N251" s="225"/>
      <c r="O251" s="225"/>
      <c r="P251" s="225"/>
      <c r="Q251" s="225"/>
      <c r="R251" s="225"/>
      <c r="S251" s="225"/>
      <c r="T251" s="226"/>
      <c r="AT251" s="227" t="s">
        <v>171</v>
      </c>
      <c r="AU251" s="227" t="s">
        <v>91</v>
      </c>
      <c r="AV251" s="14" t="s">
        <v>91</v>
      </c>
      <c r="AW251" s="14" t="s">
        <v>4</v>
      </c>
      <c r="AX251" s="14" t="s">
        <v>89</v>
      </c>
      <c r="AY251" s="227" t="s">
        <v>162</v>
      </c>
    </row>
    <row r="252" spans="1:65" s="2" customFormat="1" ht="24.2" customHeight="1">
      <c r="A252" s="36"/>
      <c r="B252" s="37"/>
      <c r="C252" s="193" t="s">
        <v>327</v>
      </c>
      <c r="D252" s="193" t="s">
        <v>164</v>
      </c>
      <c r="E252" s="194" t="s">
        <v>319</v>
      </c>
      <c r="F252" s="195" t="s">
        <v>320</v>
      </c>
      <c r="G252" s="196" t="s">
        <v>167</v>
      </c>
      <c r="H252" s="197">
        <v>10.445</v>
      </c>
      <c r="I252" s="198"/>
      <c r="J252" s="199">
        <f>ROUND(I252*H252,2)</f>
        <v>0</v>
      </c>
      <c r="K252" s="195" t="s">
        <v>168</v>
      </c>
      <c r="L252" s="41"/>
      <c r="M252" s="200" t="s">
        <v>1</v>
      </c>
      <c r="N252" s="201" t="s">
        <v>47</v>
      </c>
      <c r="O252" s="73"/>
      <c r="P252" s="202">
        <f>O252*H252</f>
        <v>0</v>
      </c>
      <c r="Q252" s="202">
        <v>0.0095</v>
      </c>
      <c r="R252" s="202">
        <f>Q252*H252</f>
        <v>0.0992275</v>
      </c>
      <c r="S252" s="202">
        <v>0</v>
      </c>
      <c r="T252" s="203">
        <f>S252*H252</f>
        <v>0</v>
      </c>
      <c r="U252" s="36"/>
      <c r="V252" s="36"/>
      <c r="W252" s="36"/>
      <c r="X252" s="36"/>
      <c r="Y252" s="36"/>
      <c r="Z252" s="36"/>
      <c r="AA252" s="36"/>
      <c r="AB252" s="36"/>
      <c r="AC252" s="36"/>
      <c r="AD252" s="36"/>
      <c r="AE252" s="36"/>
      <c r="AR252" s="204" t="s">
        <v>169</v>
      </c>
      <c r="AT252" s="204" t="s">
        <v>164</v>
      </c>
      <c r="AU252" s="204" t="s">
        <v>91</v>
      </c>
      <c r="AY252" s="18" t="s">
        <v>162</v>
      </c>
      <c r="BE252" s="205">
        <f>IF(N252="základní",J252,0)</f>
        <v>0</v>
      </c>
      <c r="BF252" s="205">
        <f>IF(N252="snížená",J252,0)</f>
        <v>0</v>
      </c>
      <c r="BG252" s="205">
        <f>IF(N252="zákl. přenesená",J252,0)</f>
        <v>0</v>
      </c>
      <c r="BH252" s="205">
        <f>IF(N252="sníž. přenesená",J252,0)</f>
        <v>0</v>
      </c>
      <c r="BI252" s="205">
        <f>IF(N252="nulová",J252,0)</f>
        <v>0</v>
      </c>
      <c r="BJ252" s="18" t="s">
        <v>89</v>
      </c>
      <c r="BK252" s="205">
        <f>ROUND(I252*H252,2)</f>
        <v>0</v>
      </c>
      <c r="BL252" s="18" t="s">
        <v>169</v>
      </c>
      <c r="BM252" s="204" t="s">
        <v>328</v>
      </c>
    </row>
    <row r="253" spans="2:51" s="13" customFormat="1" ht="12">
      <c r="B253" s="206"/>
      <c r="C253" s="207"/>
      <c r="D253" s="208" t="s">
        <v>171</v>
      </c>
      <c r="E253" s="209" t="s">
        <v>1</v>
      </c>
      <c r="F253" s="210" t="s">
        <v>172</v>
      </c>
      <c r="G253" s="207"/>
      <c r="H253" s="209" t="s">
        <v>1</v>
      </c>
      <c r="I253" s="211"/>
      <c r="J253" s="207"/>
      <c r="K253" s="207"/>
      <c r="L253" s="212"/>
      <c r="M253" s="213"/>
      <c r="N253" s="214"/>
      <c r="O253" s="214"/>
      <c r="P253" s="214"/>
      <c r="Q253" s="214"/>
      <c r="R253" s="214"/>
      <c r="S253" s="214"/>
      <c r="T253" s="215"/>
      <c r="AT253" s="216" t="s">
        <v>171</v>
      </c>
      <c r="AU253" s="216" t="s">
        <v>91</v>
      </c>
      <c r="AV253" s="13" t="s">
        <v>89</v>
      </c>
      <c r="AW253" s="13" t="s">
        <v>38</v>
      </c>
      <c r="AX253" s="13" t="s">
        <v>82</v>
      </c>
      <c r="AY253" s="216" t="s">
        <v>162</v>
      </c>
    </row>
    <row r="254" spans="2:51" s="14" customFormat="1" ht="12">
      <c r="B254" s="217"/>
      <c r="C254" s="218"/>
      <c r="D254" s="208" t="s">
        <v>171</v>
      </c>
      <c r="E254" s="219" t="s">
        <v>1</v>
      </c>
      <c r="F254" s="220" t="s">
        <v>329</v>
      </c>
      <c r="G254" s="218"/>
      <c r="H254" s="221">
        <v>10.445</v>
      </c>
      <c r="I254" s="222"/>
      <c r="J254" s="218"/>
      <c r="K254" s="218"/>
      <c r="L254" s="223"/>
      <c r="M254" s="224"/>
      <c r="N254" s="225"/>
      <c r="O254" s="225"/>
      <c r="P254" s="225"/>
      <c r="Q254" s="225"/>
      <c r="R254" s="225"/>
      <c r="S254" s="225"/>
      <c r="T254" s="226"/>
      <c r="AT254" s="227" t="s">
        <v>171</v>
      </c>
      <c r="AU254" s="227" t="s">
        <v>91</v>
      </c>
      <c r="AV254" s="14" t="s">
        <v>91</v>
      </c>
      <c r="AW254" s="14" t="s">
        <v>38</v>
      </c>
      <c r="AX254" s="14" t="s">
        <v>82</v>
      </c>
      <c r="AY254" s="227" t="s">
        <v>162</v>
      </c>
    </row>
    <row r="255" spans="2:51" s="15" customFormat="1" ht="12">
      <c r="B255" s="228"/>
      <c r="C255" s="229"/>
      <c r="D255" s="208" t="s">
        <v>171</v>
      </c>
      <c r="E255" s="230" t="s">
        <v>1</v>
      </c>
      <c r="F255" s="231" t="s">
        <v>174</v>
      </c>
      <c r="G255" s="229"/>
      <c r="H255" s="232">
        <v>10.445</v>
      </c>
      <c r="I255" s="233"/>
      <c r="J255" s="229"/>
      <c r="K255" s="229"/>
      <c r="L255" s="234"/>
      <c r="M255" s="235"/>
      <c r="N255" s="236"/>
      <c r="O255" s="236"/>
      <c r="P255" s="236"/>
      <c r="Q255" s="236"/>
      <c r="R255" s="236"/>
      <c r="S255" s="236"/>
      <c r="T255" s="237"/>
      <c r="AT255" s="238" t="s">
        <v>171</v>
      </c>
      <c r="AU255" s="238" t="s">
        <v>91</v>
      </c>
      <c r="AV255" s="15" t="s">
        <v>169</v>
      </c>
      <c r="AW255" s="15" t="s">
        <v>38</v>
      </c>
      <c r="AX255" s="15" t="s">
        <v>89</v>
      </c>
      <c r="AY255" s="238" t="s">
        <v>162</v>
      </c>
    </row>
    <row r="256" spans="1:65" s="2" customFormat="1" ht="16.5" customHeight="1">
      <c r="A256" s="36"/>
      <c r="B256" s="37"/>
      <c r="C256" s="254" t="s">
        <v>330</v>
      </c>
      <c r="D256" s="254" t="s">
        <v>283</v>
      </c>
      <c r="E256" s="255" t="s">
        <v>331</v>
      </c>
      <c r="F256" s="256" t="s">
        <v>332</v>
      </c>
      <c r="G256" s="257" t="s">
        <v>167</v>
      </c>
      <c r="H256" s="258">
        <v>11.49</v>
      </c>
      <c r="I256" s="259"/>
      <c r="J256" s="260">
        <f>ROUND(I256*H256,2)</f>
        <v>0</v>
      </c>
      <c r="K256" s="256" t="s">
        <v>286</v>
      </c>
      <c r="L256" s="261"/>
      <c r="M256" s="262" t="s">
        <v>1</v>
      </c>
      <c r="N256" s="263" t="s">
        <v>47</v>
      </c>
      <c r="O256" s="73"/>
      <c r="P256" s="202">
        <f>O256*H256</f>
        <v>0</v>
      </c>
      <c r="Q256" s="202">
        <v>0.021</v>
      </c>
      <c r="R256" s="202">
        <f>Q256*H256</f>
        <v>0.24129000000000003</v>
      </c>
      <c r="S256" s="202">
        <v>0</v>
      </c>
      <c r="T256" s="203">
        <f>S256*H256</f>
        <v>0</v>
      </c>
      <c r="U256" s="36"/>
      <c r="V256" s="36"/>
      <c r="W256" s="36"/>
      <c r="X256" s="36"/>
      <c r="Y256" s="36"/>
      <c r="Z256" s="36"/>
      <c r="AA256" s="36"/>
      <c r="AB256" s="36"/>
      <c r="AC256" s="36"/>
      <c r="AD256" s="36"/>
      <c r="AE256" s="36"/>
      <c r="AR256" s="204" t="s">
        <v>210</v>
      </c>
      <c r="AT256" s="204" t="s">
        <v>283</v>
      </c>
      <c r="AU256" s="204" t="s">
        <v>91</v>
      </c>
      <c r="AY256" s="18" t="s">
        <v>162</v>
      </c>
      <c r="BE256" s="205">
        <f>IF(N256="základní",J256,0)</f>
        <v>0</v>
      </c>
      <c r="BF256" s="205">
        <f>IF(N256="snížená",J256,0)</f>
        <v>0</v>
      </c>
      <c r="BG256" s="205">
        <f>IF(N256="zákl. přenesená",J256,0)</f>
        <v>0</v>
      </c>
      <c r="BH256" s="205">
        <f>IF(N256="sníž. přenesená",J256,0)</f>
        <v>0</v>
      </c>
      <c r="BI256" s="205">
        <f>IF(N256="nulová",J256,0)</f>
        <v>0</v>
      </c>
      <c r="BJ256" s="18" t="s">
        <v>89</v>
      </c>
      <c r="BK256" s="205">
        <f>ROUND(I256*H256,2)</f>
        <v>0</v>
      </c>
      <c r="BL256" s="18" t="s">
        <v>169</v>
      </c>
      <c r="BM256" s="204" t="s">
        <v>333</v>
      </c>
    </row>
    <row r="257" spans="2:51" s="14" customFormat="1" ht="12">
      <c r="B257" s="217"/>
      <c r="C257" s="218"/>
      <c r="D257" s="208" t="s">
        <v>171</v>
      </c>
      <c r="E257" s="218"/>
      <c r="F257" s="220" t="s">
        <v>334</v>
      </c>
      <c r="G257" s="218"/>
      <c r="H257" s="221">
        <v>11.49</v>
      </c>
      <c r="I257" s="222"/>
      <c r="J257" s="218"/>
      <c r="K257" s="218"/>
      <c r="L257" s="223"/>
      <c r="M257" s="224"/>
      <c r="N257" s="225"/>
      <c r="O257" s="225"/>
      <c r="P257" s="225"/>
      <c r="Q257" s="225"/>
      <c r="R257" s="225"/>
      <c r="S257" s="225"/>
      <c r="T257" s="226"/>
      <c r="AT257" s="227" t="s">
        <v>171</v>
      </c>
      <c r="AU257" s="227" t="s">
        <v>91</v>
      </c>
      <c r="AV257" s="14" t="s">
        <v>91</v>
      </c>
      <c r="AW257" s="14" t="s">
        <v>4</v>
      </c>
      <c r="AX257" s="14" t="s">
        <v>89</v>
      </c>
      <c r="AY257" s="227" t="s">
        <v>162</v>
      </c>
    </row>
    <row r="258" spans="1:65" s="2" customFormat="1" ht="21.75" customHeight="1">
      <c r="A258" s="36"/>
      <c r="B258" s="37"/>
      <c r="C258" s="193" t="s">
        <v>335</v>
      </c>
      <c r="D258" s="193" t="s">
        <v>164</v>
      </c>
      <c r="E258" s="194" t="s">
        <v>336</v>
      </c>
      <c r="F258" s="195" t="s">
        <v>337</v>
      </c>
      <c r="G258" s="196" t="s">
        <v>190</v>
      </c>
      <c r="H258" s="197">
        <v>306.69</v>
      </c>
      <c r="I258" s="198"/>
      <c r="J258" s="199">
        <f>ROUND(I258*H258,2)</f>
        <v>0</v>
      </c>
      <c r="K258" s="195" t="s">
        <v>286</v>
      </c>
      <c r="L258" s="41"/>
      <c r="M258" s="200" t="s">
        <v>1</v>
      </c>
      <c r="N258" s="201" t="s">
        <v>47</v>
      </c>
      <c r="O258" s="73"/>
      <c r="P258" s="202">
        <f>O258*H258</f>
        <v>0</v>
      </c>
      <c r="Q258" s="202">
        <v>0.00499</v>
      </c>
      <c r="R258" s="202">
        <f>Q258*H258</f>
        <v>1.5303830999999999</v>
      </c>
      <c r="S258" s="202">
        <v>0</v>
      </c>
      <c r="T258" s="203">
        <f>S258*H258</f>
        <v>0</v>
      </c>
      <c r="U258" s="36"/>
      <c r="V258" s="36"/>
      <c r="W258" s="36"/>
      <c r="X258" s="36"/>
      <c r="Y258" s="36"/>
      <c r="Z258" s="36"/>
      <c r="AA258" s="36"/>
      <c r="AB258" s="36"/>
      <c r="AC258" s="36"/>
      <c r="AD258" s="36"/>
      <c r="AE258" s="36"/>
      <c r="AR258" s="204" t="s">
        <v>169</v>
      </c>
      <c r="AT258" s="204" t="s">
        <v>164</v>
      </c>
      <c r="AU258" s="204" t="s">
        <v>91</v>
      </c>
      <c r="AY258" s="18" t="s">
        <v>162</v>
      </c>
      <c r="BE258" s="205">
        <f>IF(N258="základní",J258,0)</f>
        <v>0</v>
      </c>
      <c r="BF258" s="205">
        <f>IF(N258="snížená",J258,0)</f>
        <v>0</v>
      </c>
      <c r="BG258" s="205">
        <f>IF(N258="zákl. přenesená",J258,0)</f>
        <v>0</v>
      </c>
      <c r="BH258" s="205">
        <f>IF(N258="sníž. přenesená",J258,0)</f>
        <v>0</v>
      </c>
      <c r="BI258" s="205">
        <f>IF(N258="nulová",J258,0)</f>
        <v>0</v>
      </c>
      <c r="BJ258" s="18" t="s">
        <v>89</v>
      </c>
      <c r="BK258" s="205">
        <f>ROUND(I258*H258,2)</f>
        <v>0</v>
      </c>
      <c r="BL258" s="18" t="s">
        <v>169</v>
      </c>
      <c r="BM258" s="204" t="s">
        <v>338</v>
      </c>
    </row>
    <row r="259" spans="1:47" s="2" customFormat="1" ht="19.5">
      <c r="A259" s="36"/>
      <c r="B259" s="37"/>
      <c r="C259" s="38"/>
      <c r="D259" s="208" t="s">
        <v>271</v>
      </c>
      <c r="E259" s="38"/>
      <c r="F259" s="250" t="s">
        <v>339</v>
      </c>
      <c r="G259" s="38"/>
      <c r="H259" s="38"/>
      <c r="I259" s="251"/>
      <c r="J259" s="38"/>
      <c r="K259" s="38"/>
      <c r="L259" s="41"/>
      <c r="M259" s="252"/>
      <c r="N259" s="253"/>
      <c r="O259" s="73"/>
      <c r="P259" s="73"/>
      <c r="Q259" s="73"/>
      <c r="R259" s="73"/>
      <c r="S259" s="73"/>
      <c r="T259" s="74"/>
      <c r="U259" s="36"/>
      <c r="V259" s="36"/>
      <c r="W259" s="36"/>
      <c r="X259" s="36"/>
      <c r="Y259" s="36"/>
      <c r="Z259" s="36"/>
      <c r="AA259" s="36"/>
      <c r="AB259" s="36"/>
      <c r="AC259" s="36"/>
      <c r="AD259" s="36"/>
      <c r="AE259" s="36"/>
      <c r="AT259" s="18" t="s">
        <v>271</v>
      </c>
      <c r="AU259" s="18" t="s">
        <v>91</v>
      </c>
    </row>
    <row r="260" spans="2:51" s="13" customFormat="1" ht="12">
      <c r="B260" s="206"/>
      <c r="C260" s="207"/>
      <c r="D260" s="208" t="s">
        <v>171</v>
      </c>
      <c r="E260" s="209" t="s">
        <v>1</v>
      </c>
      <c r="F260" s="210" t="s">
        <v>172</v>
      </c>
      <c r="G260" s="207"/>
      <c r="H260" s="209" t="s">
        <v>1</v>
      </c>
      <c r="I260" s="211"/>
      <c r="J260" s="207"/>
      <c r="K260" s="207"/>
      <c r="L260" s="212"/>
      <c r="M260" s="213"/>
      <c r="N260" s="214"/>
      <c r="O260" s="214"/>
      <c r="P260" s="214"/>
      <c r="Q260" s="214"/>
      <c r="R260" s="214"/>
      <c r="S260" s="214"/>
      <c r="T260" s="215"/>
      <c r="AT260" s="216" t="s">
        <v>171</v>
      </c>
      <c r="AU260" s="216" t="s">
        <v>91</v>
      </c>
      <c r="AV260" s="13" t="s">
        <v>89</v>
      </c>
      <c r="AW260" s="13" t="s">
        <v>38</v>
      </c>
      <c r="AX260" s="13" t="s">
        <v>82</v>
      </c>
      <c r="AY260" s="216" t="s">
        <v>162</v>
      </c>
    </row>
    <row r="261" spans="2:51" s="14" customFormat="1" ht="12">
      <c r="B261" s="217"/>
      <c r="C261" s="218"/>
      <c r="D261" s="208" t="s">
        <v>171</v>
      </c>
      <c r="E261" s="219" t="s">
        <v>1</v>
      </c>
      <c r="F261" s="220" t="s">
        <v>340</v>
      </c>
      <c r="G261" s="218"/>
      <c r="H261" s="221">
        <v>306.69</v>
      </c>
      <c r="I261" s="222"/>
      <c r="J261" s="218"/>
      <c r="K261" s="218"/>
      <c r="L261" s="223"/>
      <c r="M261" s="224"/>
      <c r="N261" s="225"/>
      <c r="O261" s="225"/>
      <c r="P261" s="225"/>
      <c r="Q261" s="225"/>
      <c r="R261" s="225"/>
      <c r="S261" s="225"/>
      <c r="T261" s="226"/>
      <c r="AT261" s="227" t="s">
        <v>171</v>
      </c>
      <c r="AU261" s="227" t="s">
        <v>91</v>
      </c>
      <c r="AV261" s="14" t="s">
        <v>91</v>
      </c>
      <c r="AW261" s="14" t="s">
        <v>38</v>
      </c>
      <c r="AX261" s="14" t="s">
        <v>82</v>
      </c>
      <c r="AY261" s="227" t="s">
        <v>162</v>
      </c>
    </row>
    <row r="262" spans="2:51" s="15" customFormat="1" ht="12">
      <c r="B262" s="228"/>
      <c r="C262" s="229"/>
      <c r="D262" s="208" t="s">
        <v>171</v>
      </c>
      <c r="E262" s="230" t="s">
        <v>1</v>
      </c>
      <c r="F262" s="231" t="s">
        <v>174</v>
      </c>
      <c r="G262" s="229"/>
      <c r="H262" s="232">
        <v>306.69</v>
      </c>
      <c r="I262" s="233"/>
      <c r="J262" s="229"/>
      <c r="K262" s="229"/>
      <c r="L262" s="234"/>
      <c r="M262" s="235"/>
      <c r="N262" s="236"/>
      <c r="O262" s="236"/>
      <c r="P262" s="236"/>
      <c r="Q262" s="236"/>
      <c r="R262" s="236"/>
      <c r="S262" s="236"/>
      <c r="T262" s="237"/>
      <c r="AT262" s="238" t="s">
        <v>171</v>
      </c>
      <c r="AU262" s="238" t="s">
        <v>91</v>
      </c>
      <c r="AV262" s="15" t="s">
        <v>169</v>
      </c>
      <c r="AW262" s="15" t="s">
        <v>38</v>
      </c>
      <c r="AX262" s="15" t="s">
        <v>89</v>
      </c>
      <c r="AY262" s="238" t="s">
        <v>162</v>
      </c>
    </row>
    <row r="263" spans="1:65" s="2" customFormat="1" ht="16.5" customHeight="1">
      <c r="A263" s="36"/>
      <c r="B263" s="37"/>
      <c r="C263" s="254" t="s">
        <v>341</v>
      </c>
      <c r="D263" s="254" t="s">
        <v>283</v>
      </c>
      <c r="E263" s="255" t="s">
        <v>342</v>
      </c>
      <c r="F263" s="256" t="s">
        <v>343</v>
      </c>
      <c r="G263" s="257" t="s">
        <v>190</v>
      </c>
      <c r="H263" s="258">
        <v>302.085</v>
      </c>
      <c r="I263" s="259"/>
      <c r="J263" s="260">
        <f aca="true" t="shared" si="0" ref="J263:J268">ROUND(I263*H263,2)</f>
        <v>0</v>
      </c>
      <c r="K263" s="256" t="s">
        <v>286</v>
      </c>
      <c r="L263" s="261"/>
      <c r="M263" s="262" t="s">
        <v>1</v>
      </c>
      <c r="N263" s="263" t="s">
        <v>47</v>
      </c>
      <c r="O263" s="73"/>
      <c r="P263" s="202">
        <f aca="true" t="shared" si="1" ref="P263:P268">O263*H263</f>
        <v>0</v>
      </c>
      <c r="Q263" s="202">
        <v>4E-05</v>
      </c>
      <c r="R263" s="202">
        <f aca="true" t="shared" si="2" ref="R263:R268">Q263*H263</f>
        <v>0.0120834</v>
      </c>
      <c r="S263" s="202">
        <v>0</v>
      </c>
      <c r="T263" s="203">
        <f aca="true" t="shared" si="3" ref="T263:T268">S263*H263</f>
        <v>0</v>
      </c>
      <c r="U263" s="36"/>
      <c r="V263" s="36"/>
      <c r="W263" s="36"/>
      <c r="X263" s="36"/>
      <c r="Y263" s="36"/>
      <c r="Z263" s="36"/>
      <c r="AA263" s="36"/>
      <c r="AB263" s="36"/>
      <c r="AC263" s="36"/>
      <c r="AD263" s="36"/>
      <c r="AE263" s="36"/>
      <c r="AR263" s="204" t="s">
        <v>210</v>
      </c>
      <c r="AT263" s="204" t="s">
        <v>283</v>
      </c>
      <c r="AU263" s="204" t="s">
        <v>91</v>
      </c>
      <c r="AY263" s="18" t="s">
        <v>162</v>
      </c>
      <c r="BE263" s="205">
        <f aca="true" t="shared" si="4" ref="BE263:BE268">IF(N263="základní",J263,0)</f>
        <v>0</v>
      </c>
      <c r="BF263" s="205">
        <f aca="true" t="shared" si="5" ref="BF263:BF268">IF(N263="snížená",J263,0)</f>
        <v>0</v>
      </c>
      <c r="BG263" s="205">
        <f aca="true" t="shared" si="6" ref="BG263:BG268">IF(N263="zákl. přenesená",J263,0)</f>
        <v>0</v>
      </c>
      <c r="BH263" s="205">
        <f aca="true" t="shared" si="7" ref="BH263:BH268">IF(N263="sníž. přenesená",J263,0)</f>
        <v>0</v>
      </c>
      <c r="BI263" s="205">
        <f aca="true" t="shared" si="8" ref="BI263:BI268">IF(N263="nulová",J263,0)</f>
        <v>0</v>
      </c>
      <c r="BJ263" s="18" t="s">
        <v>89</v>
      </c>
      <c r="BK263" s="205">
        <f aca="true" t="shared" si="9" ref="BK263:BK268">ROUND(I263*H263,2)</f>
        <v>0</v>
      </c>
      <c r="BL263" s="18" t="s">
        <v>169</v>
      </c>
      <c r="BM263" s="204" t="s">
        <v>344</v>
      </c>
    </row>
    <row r="264" spans="1:65" s="2" customFormat="1" ht="16.5" customHeight="1">
      <c r="A264" s="36"/>
      <c r="B264" s="37"/>
      <c r="C264" s="254" t="s">
        <v>345</v>
      </c>
      <c r="D264" s="254" t="s">
        <v>283</v>
      </c>
      <c r="E264" s="255" t="s">
        <v>346</v>
      </c>
      <c r="F264" s="256" t="s">
        <v>347</v>
      </c>
      <c r="G264" s="257" t="s">
        <v>190</v>
      </c>
      <c r="H264" s="258">
        <v>20.889</v>
      </c>
      <c r="I264" s="259"/>
      <c r="J264" s="260">
        <f t="shared" si="0"/>
        <v>0</v>
      </c>
      <c r="K264" s="256" t="s">
        <v>286</v>
      </c>
      <c r="L264" s="261"/>
      <c r="M264" s="262" t="s">
        <v>1</v>
      </c>
      <c r="N264" s="263" t="s">
        <v>47</v>
      </c>
      <c r="O264" s="73"/>
      <c r="P264" s="202">
        <f t="shared" si="1"/>
        <v>0</v>
      </c>
      <c r="Q264" s="202">
        <v>4E-05</v>
      </c>
      <c r="R264" s="202">
        <f t="shared" si="2"/>
        <v>0.0008355600000000001</v>
      </c>
      <c r="S264" s="202">
        <v>0</v>
      </c>
      <c r="T264" s="203">
        <f t="shared" si="3"/>
        <v>0</v>
      </c>
      <c r="U264" s="36"/>
      <c r="V264" s="36"/>
      <c r="W264" s="36"/>
      <c r="X264" s="36"/>
      <c r="Y264" s="36"/>
      <c r="Z264" s="36"/>
      <c r="AA264" s="36"/>
      <c r="AB264" s="36"/>
      <c r="AC264" s="36"/>
      <c r="AD264" s="36"/>
      <c r="AE264" s="36"/>
      <c r="AR264" s="204" t="s">
        <v>210</v>
      </c>
      <c r="AT264" s="204" t="s">
        <v>283</v>
      </c>
      <c r="AU264" s="204" t="s">
        <v>91</v>
      </c>
      <c r="AY264" s="18" t="s">
        <v>162</v>
      </c>
      <c r="BE264" s="205">
        <f t="shared" si="4"/>
        <v>0</v>
      </c>
      <c r="BF264" s="205">
        <f t="shared" si="5"/>
        <v>0</v>
      </c>
      <c r="BG264" s="205">
        <f t="shared" si="6"/>
        <v>0</v>
      </c>
      <c r="BH264" s="205">
        <f t="shared" si="7"/>
        <v>0</v>
      </c>
      <c r="BI264" s="205">
        <f t="shared" si="8"/>
        <v>0</v>
      </c>
      <c r="BJ264" s="18" t="s">
        <v>89</v>
      </c>
      <c r="BK264" s="205">
        <f t="shared" si="9"/>
        <v>0</v>
      </c>
      <c r="BL264" s="18" t="s">
        <v>169</v>
      </c>
      <c r="BM264" s="204" t="s">
        <v>348</v>
      </c>
    </row>
    <row r="265" spans="1:65" s="2" customFormat="1" ht="24.2" customHeight="1">
      <c r="A265" s="36"/>
      <c r="B265" s="37"/>
      <c r="C265" s="193" t="s">
        <v>349</v>
      </c>
      <c r="D265" s="193" t="s">
        <v>164</v>
      </c>
      <c r="E265" s="194" t="s">
        <v>350</v>
      </c>
      <c r="F265" s="195" t="s">
        <v>351</v>
      </c>
      <c r="G265" s="196" t="s">
        <v>167</v>
      </c>
      <c r="H265" s="197">
        <v>272.835</v>
      </c>
      <c r="I265" s="198"/>
      <c r="J265" s="199">
        <f t="shared" si="0"/>
        <v>0</v>
      </c>
      <c r="K265" s="195" t="s">
        <v>168</v>
      </c>
      <c r="L265" s="41"/>
      <c r="M265" s="200" t="s">
        <v>1</v>
      </c>
      <c r="N265" s="201" t="s">
        <v>47</v>
      </c>
      <c r="O265" s="73"/>
      <c r="P265" s="202">
        <f t="shared" si="1"/>
        <v>0</v>
      </c>
      <c r="Q265" s="202">
        <v>6E-05</v>
      </c>
      <c r="R265" s="202">
        <f t="shared" si="2"/>
        <v>0.0163701</v>
      </c>
      <c r="S265" s="202">
        <v>0</v>
      </c>
      <c r="T265" s="203">
        <f t="shared" si="3"/>
        <v>0</v>
      </c>
      <c r="U265" s="36"/>
      <c r="V265" s="36"/>
      <c r="W265" s="36"/>
      <c r="X265" s="36"/>
      <c r="Y265" s="36"/>
      <c r="Z265" s="36"/>
      <c r="AA265" s="36"/>
      <c r="AB265" s="36"/>
      <c r="AC265" s="36"/>
      <c r="AD265" s="36"/>
      <c r="AE265" s="36"/>
      <c r="AR265" s="204" t="s">
        <v>169</v>
      </c>
      <c r="AT265" s="204" t="s">
        <v>164</v>
      </c>
      <c r="AU265" s="204" t="s">
        <v>91</v>
      </c>
      <c r="AY265" s="18" t="s">
        <v>162</v>
      </c>
      <c r="BE265" s="205">
        <f t="shared" si="4"/>
        <v>0</v>
      </c>
      <c r="BF265" s="205">
        <f t="shared" si="5"/>
        <v>0</v>
      </c>
      <c r="BG265" s="205">
        <f t="shared" si="6"/>
        <v>0</v>
      </c>
      <c r="BH265" s="205">
        <f t="shared" si="7"/>
        <v>0</v>
      </c>
      <c r="BI265" s="205">
        <f t="shared" si="8"/>
        <v>0</v>
      </c>
      <c r="BJ265" s="18" t="s">
        <v>89</v>
      </c>
      <c r="BK265" s="205">
        <f t="shared" si="9"/>
        <v>0</v>
      </c>
      <c r="BL265" s="18" t="s">
        <v>169</v>
      </c>
      <c r="BM265" s="204" t="s">
        <v>352</v>
      </c>
    </row>
    <row r="266" spans="1:65" s="2" customFormat="1" ht="24.2" customHeight="1">
      <c r="A266" s="36"/>
      <c r="B266" s="37"/>
      <c r="C266" s="193" t="s">
        <v>353</v>
      </c>
      <c r="D266" s="193" t="s">
        <v>164</v>
      </c>
      <c r="E266" s="194" t="s">
        <v>354</v>
      </c>
      <c r="F266" s="195" t="s">
        <v>355</v>
      </c>
      <c r="G266" s="196" t="s">
        <v>167</v>
      </c>
      <c r="H266" s="197">
        <v>17.092</v>
      </c>
      <c r="I266" s="198"/>
      <c r="J266" s="199">
        <f t="shared" si="0"/>
        <v>0</v>
      </c>
      <c r="K266" s="195" t="s">
        <v>168</v>
      </c>
      <c r="L266" s="41"/>
      <c r="M266" s="200" t="s">
        <v>1</v>
      </c>
      <c r="N266" s="201" t="s">
        <v>47</v>
      </c>
      <c r="O266" s="73"/>
      <c r="P266" s="202">
        <f t="shared" si="1"/>
        <v>0</v>
      </c>
      <c r="Q266" s="202">
        <v>8E-05</v>
      </c>
      <c r="R266" s="202">
        <f t="shared" si="2"/>
        <v>0.00136736</v>
      </c>
      <c r="S266" s="202">
        <v>0</v>
      </c>
      <c r="T266" s="203">
        <f t="shared" si="3"/>
        <v>0</v>
      </c>
      <c r="U266" s="36"/>
      <c r="V266" s="36"/>
      <c r="W266" s="36"/>
      <c r="X266" s="36"/>
      <c r="Y266" s="36"/>
      <c r="Z266" s="36"/>
      <c r="AA266" s="36"/>
      <c r="AB266" s="36"/>
      <c r="AC266" s="36"/>
      <c r="AD266" s="36"/>
      <c r="AE266" s="36"/>
      <c r="AR266" s="204" t="s">
        <v>169</v>
      </c>
      <c r="AT266" s="204" t="s">
        <v>164</v>
      </c>
      <c r="AU266" s="204" t="s">
        <v>91</v>
      </c>
      <c r="AY266" s="18" t="s">
        <v>162</v>
      </c>
      <c r="BE266" s="205">
        <f t="shared" si="4"/>
        <v>0</v>
      </c>
      <c r="BF266" s="205">
        <f t="shared" si="5"/>
        <v>0</v>
      </c>
      <c r="BG266" s="205">
        <f t="shared" si="6"/>
        <v>0</v>
      </c>
      <c r="BH266" s="205">
        <f t="shared" si="7"/>
        <v>0</v>
      </c>
      <c r="BI266" s="205">
        <f t="shared" si="8"/>
        <v>0</v>
      </c>
      <c r="BJ266" s="18" t="s">
        <v>89</v>
      </c>
      <c r="BK266" s="205">
        <f t="shared" si="9"/>
        <v>0</v>
      </c>
      <c r="BL266" s="18" t="s">
        <v>169</v>
      </c>
      <c r="BM266" s="204" t="s">
        <v>356</v>
      </c>
    </row>
    <row r="267" spans="1:65" s="2" customFormat="1" ht="16.5" customHeight="1">
      <c r="A267" s="36"/>
      <c r="B267" s="37"/>
      <c r="C267" s="193" t="s">
        <v>357</v>
      </c>
      <c r="D267" s="193" t="s">
        <v>164</v>
      </c>
      <c r="E267" s="194" t="s">
        <v>358</v>
      </c>
      <c r="F267" s="195" t="s">
        <v>359</v>
      </c>
      <c r="G267" s="196" t="s">
        <v>167</v>
      </c>
      <c r="H267" s="197">
        <v>274.496</v>
      </c>
      <c r="I267" s="198"/>
      <c r="J267" s="199">
        <f t="shared" si="0"/>
        <v>0</v>
      </c>
      <c r="K267" s="195" t="s">
        <v>168</v>
      </c>
      <c r="L267" s="41"/>
      <c r="M267" s="200" t="s">
        <v>1</v>
      </c>
      <c r="N267" s="201" t="s">
        <v>47</v>
      </c>
      <c r="O267" s="73"/>
      <c r="P267" s="202">
        <f t="shared" si="1"/>
        <v>0</v>
      </c>
      <c r="Q267" s="202">
        <v>0.01899</v>
      </c>
      <c r="R267" s="202">
        <f t="shared" si="2"/>
        <v>5.212679039999999</v>
      </c>
      <c r="S267" s="202">
        <v>0</v>
      </c>
      <c r="T267" s="203">
        <f t="shared" si="3"/>
        <v>0</v>
      </c>
      <c r="U267" s="36"/>
      <c r="V267" s="36"/>
      <c r="W267" s="36"/>
      <c r="X267" s="36"/>
      <c r="Y267" s="36"/>
      <c r="Z267" s="36"/>
      <c r="AA267" s="36"/>
      <c r="AB267" s="36"/>
      <c r="AC267" s="36"/>
      <c r="AD267" s="36"/>
      <c r="AE267" s="36"/>
      <c r="AR267" s="204" t="s">
        <v>169</v>
      </c>
      <c r="AT267" s="204" t="s">
        <v>164</v>
      </c>
      <c r="AU267" s="204" t="s">
        <v>91</v>
      </c>
      <c r="AY267" s="18" t="s">
        <v>162</v>
      </c>
      <c r="BE267" s="205">
        <f t="shared" si="4"/>
        <v>0</v>
      </c>
      <c r="BF267" s="205">
        <f t="shared" si="5"/>
        <v>0</v>
      </c>
      <c r="BG267" s="205">
        <f t="shared" si="6"/>
        <v>0</v>
      </c>
      <c r="BH267" s="205">
        <f t="shared" si="7"/>
        <v>0</v>
      </c>
      <c r="BI267" s="205">
        <f t="shared" si="8"/>
        <v>0</v>
      </c>
      <c r="BJ267" s="18" t="s">
        <v>89</v>
      </c>
      <c r="BK267" s="205">
        <f t="shared" si="9"/>
        <v>0</v>
      </c>
      <c r="BL267" s="18" t="s">
        <v>169</v>
      </c>
      <c r="BM267" s="204" t="s">
        <v>360</v>
      </c>
    </row>
    <row r="268" spans="1:65" s="2" customFormat="1" ht="16.5" customHeight="1">
      <c r="A268" s="36"/>
      <c r="B268" s="37"/>
      <c r="C268" s="193" t="s">
        <v>361</v>
      </c>
      <c r="D268" s="193" t="s">
        <v>164</v>
      </c>
      <c r="E268" s="194" t="s">
        <v>362</v>
      </c>
      <c r="F268" s="195" t="s">
        <v>363</v>
      </c>
      <c r="G268" s="196" t="s">
        <v>167</v>
      </c>
      <c r="H268" s="197">
        <v>13.905</v>
      </c>
      <c r="I268" s="198"/>
      <c r="J268" s="199">
        <f t="shared" si="0"/>
        <v>0</v>
      </c>
      <c r="K268" s="195" t="s">
        <v>286</v>
      </c>
      <c r="L268" s="41"/>
      <c r="M268" s="200" t="s">
        <v>1</v>
      </c>
      <c r="N268" s="201" t="s">
        <v>47</v>
      </c>
      <c r="O268" s="73"/>
      <c r="P268" s="202">
        <f t="shared" si="1"/>
        <v>0</v>
      </c>
      <c r="Q268" s="202">
        <v>0</v>
      </c>
      <c r="R268" s="202">
        <f t="shared" si="2"/>
        <v>0</v>
      </c>
      <c r="S268" s="202">
        <v>0</v>
      </c>
      <c r="T268" s="203">
        <f t="shared" si="3"/>
        <v>0</v>
      </c>
      <c r="U268" s="36"/>
      <c r="V268" s="36"/>
      <c r="W268" s="36"/>
      <c r="X268" s="36"/>
      <c r="Y268" s="36"/>
      <c r="Z268" s="36"/>
      <c r="AA268" s="36"/>
      <c r="AB268" s="36"/>
      <c r="AC268" s="36"/>
      <c r="AD268" s="36"/>
      <c r="AE268" s="36"/>
      <c r="AR268" s="204" t="s">
        <v>169</v>
      </c>
      <c r="AT268" s="204" t="s">
        <v>164</v>
      </c>
      <c r="AU268" s="204" t="s">
        <v>91</v>
      </c>
      <c r="AY268" s="18" t="s">
        <v>162</v>
      </c>
      <c r="BE268" s="205">
        <f t="shared" si="4"/>
        <v>0</v>
      </c>
      <c r="BF268" s="205">
        <f t="shared" si="5"/>
        <v>0</v>
      </c>
      <c r="BG268" s="205">
        <f t="shared" si="6"/>
        <v>0</v>
      </c>
      <c r="BH268" s="205">
        <f t="shared" si="7"/>
        <v>0</v>
      </c>
      <c r="BI268" s="205">
        <f t="shared" si="8"/>
        <v>0</v>
      </c>
      <c r="BJ268" s="18" t="s">
        <v>89</v>
      </c>
      <c r="BK268" s="205">
        <f t="shared" si="9"/>
        <v>0</v>
      </c>
      <c r="BL268" s="18" t="s">
        <v>169</v>
      </c>
      <c r="BM268" s="204" t="s">
        <v>364</v>
      </c>
    </row>
    <row r="269" spans="2:51" s="13" customFormat="1" ht="12">
      <c r="B269" s="206"/>
      <c r="C269" s="207"/>
      <c r="D269" s="208" t="s">
        <v>171</v>
      </c>
      <c r="E269" s="209" t="s">
        <v>1</v>
      </c>
      <c r="F269" s="210" t="s">
        <v>365</v>
      </c>
      <c r="G269" s="207"/>
      <c r="H269" s="209" t="s">
        <v>1</v>
      </c>
      <c r="I269" s="211"/>
      <c r="J269" s="207"/>
      <c r="K269" s="207"/>
      <c r="L269" s="212"/>
      <c r="M269" s="213"/>
      <c r="N269" s="214"/>
      <c r="O269" s="214"/>
      <c r="P269" s="214"/>
      <c r="Q269" s="214"/>
      <c r="R269" s="214"/>
      <c r="S269" s="214"/>
      <c r="T269" s="215"/>
      <c r="AT269" s="216" t="s">
        <v>171</v>
      </c>
      <c r="AU269" s="216" t="s">
        <v>91</v>
      </c>
      <c r="AV269" s="13" t="s">
        <v>89</v>
      </c>
      <c r="AW269" s="13" t="s">
        <v>38</v>
      </c>
      <c r="AX269" s="13" t="s">
        <v>82</v>
      </c>
      <c r="AY269" s="216" t="s">
        <v>162</v>
      </c>
    </row>
    <row r="270" spans="2:51" s="13" customFormat="1" ht="12">
      <c r="B270" s="206"/>
      <c r="C270" s="207"/>
      <c r="D270" s="208" t="s">
        <v>171</v>
      </c>
      <c r="E270" s="209" t="s">
        <v>1</v>
      </c>
      <c r="F270" s="210" t="s">
        <v>366</v>
      </c>
      <c r="G270" s="207"/>
      <c r="H270" s="209" t="s">
        <v>1</v>
      </c>
      <c r="I270" s="211"/>
      <c r="J270" s="207"/>
      <c r="K270" s="207"/>
      <c r="L270" s="212"/>
      <c r="M270" s="213"/>
      <c r="N270" s="214"/>
      <c r="O270" s="214"/>
      <c r="P270" s="214"/>
      <c r="Q270" s="214"/>
      <c r="R270" s="214"/>
      <c r="S270" s="214"/>
      <c r="T270" s="215"/>
      <c r="AT270" s="216" t="s">
        <v>171</v>
      </c>
      <c r="AU270" s="216" t="s">
        <v>91</v>
      </c>
      <c r="AV270" s="13" t="s">
        <v>89</v>
      </c>
      <c r="AW270" s="13" t="s">
        <v>38</v>
      </c>
      <c r="AX270" s="13" t="s">
        <v>82</v>
      </c>
      <c r="AY270" s="216" t="s">
        <v>162</v>
      </c>
    </row>
    <row r="271" spans="2:51" s="13" customFormat="1" ht="12">
      <c r="B271" s="206"/>
      <c r="C271" s="207"/>
      <c r="D271" s="208" t="s">
        <v>171</v>
      </c>
      <c r="E271" s="209" t="s">
        <v>1</v>
      </c>
      <c r="F271" s="210" t="s">
        <v>367</v>
      </c>
      <c r="G271" s="207"/>
      <c r="H271" s="209" t="s">
        <v>1</v>
      </c>
      <c r="I271" s="211"/>
      <c r="J271" s="207"/>
      <c r="K271" s="207"/>
      <c r="L271" s="212"/>
      <c r="M271" s="213"/>
      <c r="N271" s="214"/>
      <c r="O271" s="214"/>
      <c r="P271" s="214"/>
      <c r="Q271" s="214"/>
      <c r="R271" s="214"/>
      <c r="S271" s="214"/>
      <c r="T271" s="215"/>
      <c r="AT271" s="216" t="s">
        <v>171</v>
      </c>
      <c r="AU271" s="216" t="s">
        <v>91</v>
      </c>
      <c r="AV271" s="13" t="s">
        <v>89</v>
      </c>
      <c r="AW271" s="13" t="s">
        <v>38</v>
      </c>
      <c r="AX271" s="13" t="s">
        <v>82</v>
      </c>
      <c r="AY271" s="216" t="s">
        <v>162</v>
      </c>
    </row>
    <row r="272" spans="2:51" s="13" customFormat="1" ht="12">
      <c r="B272" s="206"/>
      <c r="C272" s="207"/>
      <c r="D272" s="208" t="s">
        <v>171</v>
      </c>
      <c r="E272" s="209" t="s">
        <v>1</v>
      </c>
      <c r="F272" s="210" t="s">
        <v>368</v>
      </c>
      <c r="G272" s="207"/>
      <c r="H272" s="209" t="s">
        <v>1</v>
      </c>
      <c r="I272" s="211"/>
      <c r="J272" s="207"/>
      <c r="K272" s="207"/>
      <c r="L272" s="212"/>
      <c r="M272" s="213"/>
      <c r="N272" s="214"/>
      <c r="O272" s="214"/>
      <c r="P272" s="214"/>
      <c r="Q272" s="214"/>
      <c r="R272" s="214"/>
      <c r="S272" s="214"/>
      <c r="T272" s="215"/>
      <c r="AT272" s="216" t="s">
        <v>171</v>
      </c>
      <c r="AU272" s="216" t="s">
        <v>91</v>
      </c>
      <c r="AV272" s="13" t="s">
        <v>89</v>
      </c>
      <c r="AW272" s="13" t="s">
        <v>38</v>
      </c>
      <c r="AX272" s="13" t="s">
        <v>82</v>
      </c>
      <c r="AY272" s="216" t="s">
        <v>162</v>
      </c>
    </row>
    <row r="273" spans="2:51" s="14" customFormat="1" ht="12">
      <c r="B273" s="217"/>
      <c r="C273" s="218"/>
      <c r="D273" s="208" t="s">
        <v>171</v>
      </c>
      <c r="E273" s="219" t="s">
        <v>1</v>
      </c>
      <c r="F273" s="220" t="s">
        <v>264</v>
      </c>
      <c r="G273" s="218"/>
      <c r="H273" s="221">
        <v>13.905</v>
      </c>
      <c r="I273" s="222"/>
      <c r="J273" s="218"/>
      <c r="K273" s="218"/>
      <c r="L273" s="223"/>
      <c r="M273" s="224"/>
      <c r="N273" s="225"/>
      <c r="O273" s="225"/>
      <c r="P273" s="225"/>
      <c r="Q273" s="225"/>
      <c r="R273" s="225"/>
      <c r="S273" s="225"/>
      <c r="T273" s="226"/>
      <c r="AT273" s="227" t="s">
        <v>171</v>
      </c>
      <c r="AU273" s="227" t="s">
        <v>91</v>
      </c>
      <c r="AV273" s="14" t="s">
        <v>91</v>
      </c>
      <c r="AW273" s="14" t="s">
        <v>38</v>
      </c>
      <c r="AX273" s="14" t="s">
        <v>82</v>
      </c>
      <c r="AY273" s="227" t="s">
        <v>162</v>
      </c>
    </row>
    <row r="274" spans="2:51" s="15" customFormat="1" ht="12">
      <c r="B274" s="228"/>
      <c r="C274" s="229"/>
      <c r="D274" s="208" t="s">
        <v>171</v>
      </c>
      <c r="E274" s="230" t="s">
        <v>1</v>
      </c>
      <c r="F274" s="231" t="s">
        <v>174</v>
      </c>
      <c r="G274" s="229"/>
      <c r="H274" s="232">
        <v>13.905</v>
      </c>
      <c r="I274" s="233"/>
      <c r="J274" s="229"/>
      <c r="K274" s="229"/>
      <c r="L274" s="234"/>
      <c r="M274" s="235"/>
      <c r="N274" s="236"/>
      <c r="O274" s="236"/>
      <c r="P274" s="236"/>
      <c r="Q274" s="236"/>
      <c r="R274" s="236"/>
      <c r="S274" s="236"/>
      <c r="T274" s="237"/>
      <c r="AT274" s="238" t="s">
        <v>171</v>
      </c>
      <c r="AU274" s="238" t="s">
        <v>91</v>
      </c>
      <c r="AV274" s="15" t="s">
        <v>169</v>
      </c>
      <c r="AW274" s="15" t="s">
        <v>38</v>
      </c>
      <c r="AX274" s="15" t="s">
        <v>89</v>
      </c>
      <c r="AY274" s="238" t="s">
        <v>162</v>
      </c>
    </row>
    <row r="275" spans="1:65" s="2" customFormat="1" ht="16.5" customHeight="1">
      <c r="A275" s="36"/>
      <c r="B275" s="37"/>
      <c r="C275" s="193" t="s">
        <v>369</v>
      </c>
      <c r="D275" s="193" t="s">
        <v>164</v>
      </c>
      <c r="E275" s="194" t="s">
        <v>370</v>
      </c>
      <c r="F275" s="195" t="s">
        <v>371</v>
      </c>
      <c r="G275" s="196" t="s">
        <v>167</v>
      </c>
      <c r="H275" s="197">
        <v>291.459</v>
      </c>
      <c r="I275" s="198"/>
      <c r="J275" s="199">
        <f>ROUND(I275*H275,2)</f>
        <v>0</v>
      </c>
      <c r="K275" s="195" t="s">
        <v>168</v>
      </c>
      <c r="L275" s="41"/>
      <c r="M275" s="200" t="s">
        <v>1</v>
      </c>
      <c r="N275" s="201" t="s">
        <v>47</v>
      </c>
      <c r="O275" s="73"/>
      <c r="P275" s="202">
        <f>O275*H275</f>
        <v>0</v>
      </c>
      <c r="Q275" s="202">
        <v>0.0033</v>
      </c>
      <c r="R275" s="202">
        <f>Q275*H275</f>
        <v>0.9618147</v>
      </c>
      <c r="S275" s="202">
        <v>0</v>
      </c>
      <c r="T275" s="203">
        <f>S275*H275</f>
        <v>0</v>
      </c>
      <c r="U275" s="36"/>
      <c r="V275" s="36"/>
      <c r="W275" s="36"/>
      <c r="X275" s="36"/>
      <c r="Y275" s="36"/>
      <c r="Z275" s="36"/>
      <c r="AA275" s="36"/>
      <c r="AB275" s="36"/>
      <c r="AC275" s="36"/>
      <c r="AD275" s="36"/>
      <c r="AE275" s="36"/>
      <c r="AR275" s="204" t="s">
        <v>169</v>
      </c>
      <c r="AT275" s="204" t="s">
        <v>164</v>
      </c>
      <c r="AU275" s="204" t="s">
        <v>91</v>
      </c>
      <c r="AY275" s="18" t="s">
        <v>162</v>
      </c>
      <c r="BE275" s="205">
        <f>IF(N275="základní",J275,0)</f>
        <v>0</v>
      </c>
      <c r="BF275" s="205">
        <f>IF(N275="snížená",J275,0)</f>
        <v>0</v>
      </c>
      <c r="BG275" s="205">
        <f>IF(N275="zákl. přenesená",J275,0)</f>
        <v>0</v>
      </c>
      <c r="BH275" s="205">
        <f>IF(N275="sníž. přenesená",J275,0)</f>
        <v>0</v>
      </c>
      <c r="BI275" s="205">
        <f>IF(N275="nulová",J275,0)</f>
        <v>0</v>
      </c>
      <c r="BJ275" s="18" t="s">
        <v>89</v>
      </c>
      <c r="BK275" s="205">
        <f>ROUND(I275*H275,2)</f>
        <v>0</v>
      </c>
      <c r="BL275" s="18" t="s">
        <v>169</v>
      </c>
      <c r="BM275" s="204" t="s">
        <v>372</v>
      </c>
    </row>
    <row r="276" spans="2:51" s="13" customFormat="1" ht="12">
      <c r="B276" s="206"/>
      <c r="C276" s="207"/>
      <c r="D276" s="208" t="s">
        <v>171</v>
      </c>
      <c r="E276" s="209" t="s">
        <v>1</v>
      </c>
      <c r="F276" s="210" t="s">
        <v>172</v>
      </c>
      <c r="G276" s="207"/>
      <c r="H276" s="209" t="s">
        <v>1</v>
      </c>
      <c r="I276" s="211"/>
      <c r="J276" s="207"/>
      <c r="K276" s="207"/>
      <c r="L276" s="212"/>
      <c r="M276" s="213"/>
      <c r="N276" s="214"/>
      <c r="O276" s="214"/>
      <c r="P276" s="214"/>
      <c r="Q276" s="214"/>
      <c r="R276" s="214"/>
      <c r="S276" s="214"/>
      <c r="T276" s="215"/>
      <c r="AT276" s="216" t="s">
        <v>171</v>
      </c>
      <c r="AU276" s="216" t="s">
        <v>91</v>
      </c>
      <c r="AV276" s="13" t="s">
        <v>89</v>
      </c>
      <c r="AW276" s="13" t="s">
        <v>38</v>
      </c>
      <c r="AX276" s="13" t="s">
        <v>82</v>
      </c>
      <c r="AY276" s="216" t="s">
        <v>162</v>
      </c>
    </row>
    <row r="277" spans="2:51" s="14" customFormat="1" ht="12">
      <c r="B277" s="217"/>
      <c r="C277" s="218"/>
      <c r="D277" s="208" t="s">
        <v>171</v>
      </c>
      <c r="E277" s="219" t="s">
        <v>1</v>
      </c>
      <c r="F277" s="220" t="s">
        <v>264</v>
      </c>
      <c r="G277" s="218"/>
      <c r="H277" s="221">
        <v>13.905</v>
      </c>
      <c r="I277" s="222"/>
      <c r="J277" s="218"/>
      <c r="K277" s="218"/>
      <c r="L277" s="223"/>
      <c r="M277" s="224"/>
      <c r="N277" s="225"/>
      <c r="O277" s="225"/>
      <c r="P277" s="225"/>
      <c r="Q277" s="225"/>
      <c r="R277" s="225"/>
      <c r="S277" s="225"/>
      <c r="T277" s="226"/>
      <c r="AT277" s="227" t="s">
        <v>171</v>
      </c>
      <c r="AU277" s="227" t="s">
        <v>91</v>
      </c>
      <c r="AV277" s="14" t="s">
        <v>91</v>
      </c>
      <c r="AW277" s="14" t="s">
        <v>38</v>
      </c>
      <c r="AX277" s="14" t="s">
        <v>82</v>
      </c>
      <c r="AY277" s="227" t="s">
        <v>162</v>
      </c>
    </row>
    <row r="278" spans="2:51" s="14" customFormat="1" ht="12">
      <c r="B278" s="217"/>
      <c r="C278" s="218"/>
      <c r="D278" s="208" t="s">
        <v>171</v>
      </c>
      <c r="E278" s="219" t="s">
        <v>1</v>
      </c>
      <c r="F278" s="220" t="s">
        <v>273</v>
      </c>
      <c r="G278" s="218"/>
      <c r="H278" s="221">
        <v>277.554</v>
      </c>
      <c r="I278" s="222"/>
      <c r="J278" s="218"/>
      <c r="K278" s="218"/>
      <c r="L278" s="223"/>
      <c r="M278" s="224"/>
      <c r="N278" s="225"/>
      <c r="O278" s="225"/>
      <c r="P278" s="225"/>
      <c r="Q278" s="225"/>
      <c r="R278" s="225"/>
      <c r="S278" s="225"/>
      <c r="T278" s="226"/>
      <c r="AT278" s="227" t="s">
        <v>171</v>
      </c>
      <c r="AU278" s="227" t="s">
        <v>91</v>
      </c>
      <c r="AV278" s="14" t="s">
        <v>91</v>
      </c>
      <c r="AW278" s="14" t="s">
        <v>38</v>
      </c>
      <c r="AX278" s="14" t="s">
        <v>82</v>
      </c>
      <c r="AY278" s="227" t="s">
        <v>162</v>
      </c>
    </row>
    <row r="279" spans="2:51" s="15" customFormat="1" ht="12">
      <c r="B279" s="228"/>
      <c r="C279" s="229"/>
      <c r="D279" s="208" t="s">
        <v>171</v>
      </c>
      <c r="E279" s="230" t="s">
        <v>1</v>
      </c>
      <c r="F279" s="231" t="s">
        <v>174</v>
      </c>
      <c r="G279" s="229"/>
      <c r="H279" s="232">
        <v>291.459</v>
      </c>
      <c r="I279" s="233"/>
      <c r="J279" s="229"/>
      <c r="K279" s="229"/>
      <c r="L279" s="234"/>
      <c r="M279" s="235"/>
      <c r="N279" s="236"/>
      <c r="O279" s="236"/>
      <c r="P279" s="236"/>
      <c r="Q279" s="236"/>
      <c r="R279" s="236"/>
      <c r="S279" s="236"/>
      <c r="T279" s="237"/>
      <c r="AT279" s="238" t="s">
        <v>171</v>
      </c>
      <c r="AU279" s="238" t="s">
        <v>91</v>
      </c>
      <c r="AV279" s="15" t="s">
        <v>169</v>
      </c>
      <c r="AW279" s="15" t="s">
        <v>38</v>
      </c>
      <c r="AX279" s="15" t="s">
        <v>89</v>
      </c>
      <c r="AY279" s="238" t="s">
        <v>162</v>
      </c>
    </row>
    <row r="280" spans="2:63" s="12" customFormat="1" ht="22.9" customHeight="1">
      <c r="B280" s="177"/>
      <c r="C280" s="178"/>
      <c r="D280" s="179" t="s">
        <v>81</v>
      </c>
      <c r="E280" s="191" t="s">
        <v>218</v>
      </c>
      <c r="F280" s="191" t="s">
        <v>373</v>
      </c>
      <c r="G280" s="178"/>
      <c r="H280" s="178"/>
      <c r="I280" s="181"/>
      <c r="J280" s="192">
        <f>BK280</f>
        <v>0</v>
      </c>
      <c r="K280" s="178"/>
      <c r="L280" s="183"/>
      <c r="M280" s="184"/>
      <c r="N280" s="185"/>
      <c r="O280" s="185"/>
      <c r="P280" s="186">
        <f>SUM(P281:P383)</f>
        <v>0</v>
      </c>
      <c r="Q280" s="185"/>
      <c r="R280" s="186">
        <f>SUM(R281:R383)</f>
        <v>26.44397991</v>
      </c>
      <c r="S280" s="185"/>
      <c r="T280" s="187">
        <f>SUM(T281:T383)</f>
        <v>496.212455</v>
      </c>
      <c r="AR280" s="188" t="s">
        <v>89</v>
      </c>
      <c r="AT280" s="189" t="s">
        <v>81</v>
      </c>
      <c r="AU280" s="189" t="s">
        <v>89</v>
      </c>
      <c r="AY280" s="188" t="s">
        <v>162</v>
      </c>
      <c r="BK280" s="190">
        <f>SUM(BK281:BK383)</f>
        <v>0</v>
      </c>
    </row>
    <row r="281" spans="1:65" s="2" customFormat="1" ht="16.5" customHeight="1">
      <c r="A281" s="36"/>
      <c r="B281" s="37"/>
      <c r="C281" s="193" t="s">
        <v>374</v>
      </c>
      <c r="D281" s="193" t="s">
        <v>164</v>
      </c>
      <c r="E281" s="194" t="s">
        <v>375</v>
      </c>
      <c r="F281" s="195" t="s">
        <v>376</v>
      </c>
      <c r="G281" s="196" t="s">
        <v>167</v>
      </c>
      <c r="H281" s="197">
        <v>4710.809</v>
      </c>
      <c r="I281" s="198"/>
      <c r="J281" s="199">
        <f>ROUND(I281*H281,2)</f>
        <v>0</v>
      </c>
      <c r="K281" s="195" t="s">
        <v>168</v>
      </c>
      <c r="L281" s="41"/>
      <c r="M281" s="200" t="s">
        <v>1</v>
      </c>
      <c r="N281" s="201" t="s">
        <v>47</v>
      </c>
      <c r="O281" s="73"/>
      <c r="P281" s="202">
        <f>O281*H281</f>
        <v>0</v>
      </c>
      <c r="Q281" s="202">
        <v>0</v>
      </c>
      <c r="R281" s="202">
        <f>Q281*H281</f>
        <v>0</v>
      </c>
      <c r="S281" s="202">
        <v>0</v>
      </c>
      <c r="T281" s="203">
        <f>S281*H281</f>
        <v>0</v>
      </c>
      <c r="U281" s="36"/>
      <c r="V281" s="36"/>
      <c r="W281" s="36"/>
      <c r="X281" s="36"/>
      <c r="Y281" s="36"/>
      <c r="Z281" s="36"/>
      <c r="AA281" s="36"/>
      <c r="AB281" s="36"/>
      <c r="AC281" s="36"/>
      <c r="AD281" s="36"/>
      <c r="AE281" s="36"/>
      <c r="AR281" s="204" t="s">
        <v>169</v>
      </c>
      <c r="AT281" s="204" t="s">
        <v>164</v>
      </c>
      <c r="AU281" s="204" t="s">
        <v>91</v>
      </c>
      <c r="AY281" s="18" t="s">
        <v>162</v>
      </c>
      <c r="BE281" s="205">
        <f>IF(N281="základní",J281,0)</f>
        <v>0</v>
      </c>
      <c r="BF281" s="205">
        <f>IF(N281="snížená",J281,0)</f>
        <v>0</v>
      </c>
      <c r="BG281" s="205">
        <f>IF(N281="zákl. přenesená",J281,0)</f>
        <v>0</v>
      </c>
      <c r="BH281" s="205">
        <f>IF(N281="sníž. přenesená",J281,0)</f>
        <v>0</v>
      </c>
      <c r="BI281" s="205">
        <f>IF(N281="nulová",J281,0)</f>
        <v>0</v>
      </c>
      <c r="BJ281" s="18" t="s">
        <v>89</v>
      </c>
      <c r="BK281" s="205">
        <f>ROUND(I281*H281,2)</f>
        <v>0</v>
      </c>
      <c r="BL281" s="18" t="s">
        <v>169</v>
      </c>
      <c r="BM281" s="204" t="s">
        <v>377</v>
      </c>
    </row>
    <row r="282" spans="2:51" s="13" customFormat="1" ht="12">
      <c r="B282" s="206"/>
      <c r="C282" s="207"/>
      <c r="D282" s="208" t="s">
        <v>171</v>
      </c>
      <c r="E282" s="209" t="s">
        <v>1</v>
      </c>
      <c r="F282" s="210" t="s">
        <v>378</v>
      </c>
      <c r="G282" s="207"/>
      <c r="H282" s="209" t="s">
        <v>1</v>
      </c>
      <c r="I282" s="211"/>
      <c r="J282" s="207"/>
      <c r="K282" s="207"/>
      <c r="L282" s="212"/>
      <c r="M282" s="213"/>
      <c r="N282" s="214"/>
      <c r="O282" s="214"/>
      <c r="P282" s="214"/>
      <c r="Q282" s="214"/>
      <c r="R282" s="214"/>
      <c r="S282" s="214"/>
      <c r="T282" s="215"/>
      <c r="AT282" s="216" t="s">
        <v>171</v>
      </c>
      <c r="AU282" s="216" t="s">
        <v>91</v>
      </c>
      <c r="AV282" s="13" t="s">
        <v>89</v>
      </c>
      <c r="AW282" s="13" t="s">
        <v>38</v>
      </c>
      <c r="AX282" s="13" t="s">
        <v>82</v>
      </c>
      <c r="AY282" s="216" t="s">
        <v>162</v>
      </c>
    </row>
    <row r="283" spans="2:51" s="14" customFormat="1" ht="12">
      <c r="B283" s="217"/>
      <c r="C283" s="218"/>
      <c r="D283" s="208" t="s">
        <v>171</v>
      </c>
      <c r="E283" s="219" t="s">
        <v>1</v>
      </c>
      <c r="F283" s="220" t="s">
        <v>379</v>
      </c>
      <c r="G283" s="218"/>
      <c r="H283" s="221">
        <v>4082.164</v>
      </c>
      <c r="I283" s="222"/>
      <c r="J283" s="218"/>
      <c r="K283" s="218"/>
      <c r="L283" s="223"/>
      <c r="M283" s="224"/>
      <c r="N283" s="225"/>
      <c r="O283" s="225"/>
      <c r="P283" s="225"/>
      <c r="Q283" s="225"/>
      <c r="R283" s="225"/>
      <c r="S283" s="225"/>
      <c r="T283" s="226"/>
      <c r="AT283" s="227" t="s">
        <v>171</v>
      </c>
      <c r="AU283" s="227" t="s">
        <v>91</v>
      </c>
      <c r="AV283" s="14" t="s">
        <v>91</v>
      </c>
      <c r="AW283" s="14" t="s">
        <v>38</v>
      </c>
      <c r="AX283" s="14" t="s">
        <v>82</v>
      </c>
      <c r="AY283" s="227" t="s">
        <v>162</v>
      </c>
    </row>
    <row r="284" spans="2:51" s="16" customFormat="1" ht="12">
      <c r="B284" s="239"/>
      <c r="C284" s="240"/>
      <c r="D284" s="208" t="s">
        <v>171</v>
      </c>
      <c r="E284" s="241" t="s">
        <v>1</v>
      </c>
      <c r="F284" s="242" t="s">
        <v>198</v>
      </c>
      <c r="G284" s="240"/>
      <c r="H284" s="243">
        <v>4082.164</v>
      </c>
      <c r="I284" s="244"/>
      <c r="J284" s="240"/>
      <c r="K284" s="240"/>
      <c r="L284" s="245"/>
      <c r="M284" s="246"/>
      <c r="N284" s="247"/>
      <c r="O284" s="247"/>
      <c r="P284" s="247"/>
      <c r="Q284" s="247"/>
      <c r="R284" s="247"/>
      <c r="S284" s="247"/>
      <c r="T284" s="248"/>
      <c r="AT284" s="249" t="s">
        <v>171</v>
      </c>
      <c r="AU284" s="249" t="s">
        <v>91</v>
      </c>
      <c r="AV284" s="16" t="s">
        <v>98</v>
      </c>
      <c r="AW284" s="16" t="s">
        <v>38</v>
      </c>
      <c r="AX284" s="16" t="s">
        <v>82</v>
      </c>
      <c r="AY284" s="249" t="s">
        <v>162</v>
      </c>
    </row>
    <row r="285" spans="2:51" s="14" customFormat="1" ht="12">
      <c r="B285" s="217"/>
      <c r="C285" s="218"/>
      <c r="D285" s="208" t="s">
        <v>171</v>
      </c>
      <c r="E285" s="219" t="s">
        <v>1</v>
      </c>
      <c r="F285" s="220" t="s">
        <v>380</v>
      </c>
      <c r="G285" s="218"/>
      <c r="H285" s="221">
        <v>628.645</v>
      </c>
      <c r="I285" s="222"/>
      <c r="J285" s="218"/>
      <c r="K285" s="218"/>
      <c r="L285" s="223"/>
      <c r="M285" s="224"/>
      <c r="N285" s="225"/>
      <c r="O285" s="225"/>
      <c r="P285" s="225"/>
      <c r="Q285" s="225"/>
      <c r="R285" s="225"/>
      <c r="S285" s="225"/>
      <c r="T285" s="226"/>
      <c r="AT285" s="227" t="s">
        <v>171</v>
      </c>
      <c r="AU285" s="227" t="s">
        <v>91</v>
      </c>
      <c r="AV285" s="14" t="s">
        <v>91</v>
      </c>
      <c r="AW285" s="14" t="s">
        <v>38</v>
      </c>
      <c r="AX285" s="14" t="s">
        <v>82</v>
      </c>
      <c r="AY285" s="227" t="s">
        <v>162</v>
      </c>
    </row>
    <row r="286" spans="2:51" s="15" customFormat="1" ht="12">
      <c r="B286" s="228"/>
      <c r="C286" s="229"/>
      <c r="D286" s="208" t="s">
        <v>171</v>
      </c>
      <c r="E286" s="230" t="s">
        <v>1</v>
      </c>
      <c r="F286" s="231" t="s">
        <v>174</v>
      </c>
      <c r="G286" s="229"/>
      <c r="H286" s="232">
        <v>4710.809</v>
      </c>
      <c r="I286" s="233"/>
      <c r="J286" s="229"/>
      <c r="K286" s="229"/>
      <c r="L286" s="234"/>
      <c r="M286" s="235"/>
      <c r="N286" s="236"/>
      <c r="O286" s="236"/>
      <c r="P286" s="236"/>
      <c r="Q286" s="236"/>
      <c r="R286" s="236"/>
      <c r="S286" s="236"/>
      <c r="T286" s="237"/>
      <c r="AT286" s="238" t="s">
        <v>171</v>
      </c>
      <c r="AU286" s="238" t="s">
        <v>91</v>
      </c>
      <c r="AV286" s="15" t="s">
        <v>169</v>
      </c>
      <c r="AW286" s="15" t="s">
        <v>38</v>
      </c>
      <c r="AX286" s="15" t="s">
        <v>89</v>
      </c>
      <c r="AY286" s="238" t="s">
        <v>162</v>
      </c>
    </row>
    <row r="287" spans="1:65" s="2" customFormat="1" ht="21.75" customHeight="1">
      <c r="A287" s="36"/>
      <c r="B287" s="37"/>
      <c r="C287" s="193" t="s">
        <v>381</v>
      </c>
      <c r="D287" s="193" t="s">
        <v>164</v>
      </c>
      <c r="E287" s="194" t="s">
        <v>382</v>
      </c>
      <c r="F287" s="195" t="s">
        <v>383</v>
      </c>
      <c r="G287" s="196" t="s">
        <v>167</v>
      </c>
      <c r="H287" s="197">
        <v>423972.81</v>
      </c>
      <c r="I287" s="198"/>
      <c r="J287" s="199">
        <f>ROUND(I287*H287,2)</f>
        <v>0</v>
      </c>
      <c r="K287" s="195" t="s">
        <v>168</v>
      </c>
      <c r="L287" s="41"/>
      <c r="M287" s="200" t="s">
        <v>1</v>
      </c>
      <c r="N287" s="201" t="s">
        <v>47</v>
      </c>
      <c r="O287" s="73"/>
      <c r="P287" s="202">
        <f>O287*H287</f>
        <v>0</v>
      </c>
      <c r="Q287" s="202">
        <v>0</v>
      </c>
      <c r="R287" s="202">
        <f>Q287*H287</f>
        <v>0</v>
      </c>
      <c r="S287" s="202">
        <v>0</v>
      </c>
      <c r="T287" s="203">
        <f>S287*H287</f>
        <v>0</v>
      </c>
      <c r="U287" s="36"/>
      <c r="V287" s="36"/>
      <c r="W287" s="36"/>
      <c r="X287" s="36"/>
      <c r="Y287" s="36"/>
      <c r="Z287" s="36"/>
      <c r="AA287" s="36"/>
      <c r="AB287" s="36"/>
      <c r="AC287" s="36"/>
      <c r="AD287" s="36"/>
      <c r="AE287" s="36"/>
      <c r="AR287" s="204" t="s">
        <v>169</v>
      </c>
      <c r="AT287" s="204" t="s">
        <v>164</v>
      </c>
      <c r="AU287" s="204" t="s">
        <v>91</v>
      </c>
      <c r="AY287" s="18" t="s">
        <v>162</v>
      </c>
      <c r="BE287" s="205">
        <f>IF(N287="základní",J287,0)</f>
        <v>0</v>
      </c>
      <c r="BF287" s="205">
        <f>IF(N287="snížená",J287,0)</f>
        <v>0</v>
      </c>
      <c r="BG287" s="205">
        <f>IF(N287="zákl. přenesená",J287,0)</f>
        <v>0</v>
      </c>
      <c r="BH287" s="205">
        <f>IF(N287="sníž. přenesená",J287,0)</f>
        <v>0</v>
      </c>
      <c r="BI287" s="205">
        <f>IF(N287="nulová",J287,0)</f>
        <v>0</v>
      </c>
      <c r="BJ287" s="18" t="s">
        <v>89</v>
      </c>
      <c r="BK287" s="205">
        <f>ROUND(I287*H287,2)</f>
        <v>0</v>
      </c>
      <c r="BL287" s="18" t="s">
        <v>169</v>
      </c>
      <c r="BM287" s="204" t="s">
        <v>384</v>
      </c>
    </row>
    <row r="288" spans="2:51" s="14" customFormat="1" ht="12">
      <c r="B288" s="217"/>
      <c r="C288" s="218"/>
      <c r="D288" s="208" t="s">
        <v>171</v>
      </c>
      <c r="E288" s="218"/>
      <c r="F288" s="220" t="s">
        <v>385</v>
      </c>
      <c r="G288" s="218"/>
      <c r="H288" s="221">
        <v>423972.81</v>
      </c>
      <c r="I288" s="222"/>
      <c r="J288" s="218"/>
      <c r="K288" s="218"/>
      <c r="L288" s="223"/>
      <c r="M288" s="224"/>
      <c r="N288" s="225"/>
      <c r="O288" s="225"/>
      <c r="P288" s="225"/>
      <c r="Q288" s="225"/>
      <c r="R288" s="225"/>
      <c r="S288" s="225"/>
      <c r="T288" s="226"/>
      <c r="AT288" s="227" t="s">
        <v>171</v>
      </c>
      <c r="AU288" s="227" t="s">
        <v>91</v>
      </c>
      <c r="AV288" s="14" t="s">
        <v>91</v>
      </c>
      <c r="AW288" s="14" t="s">
        <v>4</v>
      </c>
      <c r="AX288" s="14" t="s">
        <v>89</v>
      </c>
      <c r="AY288" s="227" t="s">
        <v>162</v>
      </c>
    </row>
    <row r="289" spans="1:65" s="2" customFormat="1" ht="16.5" customHeight="1">
      <c r="A289" s="36"/>
      <c r="B289" s="37"/>
      <c r="C289" s="193" t="s">
        <v>386</v>
      </c>
      <c r="D289" s="193" t="s">
        <v>164</v>
      </c>
      <c r="E289" s="194" t="s">
        <v>387</v>
      </c>
      <c r="F289" s="195" t="s">
        <v>388</v>
      </c>
      <c r="G289" s="196" t="s">
        <v>167</v>
      </c>
      <c r="H289" s="197">
        <v>4710.809</v>
      </c>
      <c r="I289" s="198"/>
      <c r="J289" s="199">
        <f>ROUND(I289*H289,2)</f>
        <v>0</v>
      </c>
      <c r="K289" s="195" t="s">
        <v>168</v>
      </c>
      <c r="L289" s="41"/>
      <c r="M289" s="200" t="s">
        <v>1</v>
      </c>
      <c r="N289" s="201" t="s">
        <v>47</v>
      </c>
      <c r="O289" s="73"/>
      <c r="P289" s="202">
        <f>O289*H289</f>
        <v>0</v>
      </c>
      <c r="Q289" s="202">
        <v>0</v>
      </c>
      <c r="R289" s="202">
        <f>Q289*H289</f>
        <v>0</v>
      </c>
      <c r="S289" s="202">
        <v>0</v>
      </c>
      <c r="T289" s="203">
        <f>S289*H289</f>
        <v>0</v>
      </c>
      <c r="U289" s="36"/>
      <c r="V289" s="36"/>
      <c r="W289" s="36"/>
      <c r="X289" s="36"/>
      <c r="Y289" s="36"/>
      <c r="Z289" s="36"/>
      <c r="AA289" s="36"/>
      <c r="AB289" s="36"/>
      <c r="AC289" s="36"/>
      <c r="AD289" s="36"/>
      <c r="AE289" s="36"/>
      <c r="AR289" s="204" t="s">
        <v>169</v>
      </c>
      <c r="AT289" s="204" t="s">
        <v>164</v>
      </c>
      <c r="AU289" s="204" t="s">
        <v>91</v>
      </c>
      <c r="AY289" s="18" t="s">
        <v>162</v>
      </c>
      <c r="BE289" s="205">
        <f>IF(N289="základní",J289,0)</f>
        <v>0</v>
      </c>
      <c r="BF289" s="205">
        <f>IF(N289="snížená",J289,0)</f>
        <v>0</v>
      </c>
      <c r="BG289" s="205">
        <f>IF(N289="zákl. přenesená",J289,0)</f>
        <v>0</v>
      </c>
      <c r="BH289" s="205">
        <f>IF(N289="sníž. přenesená",J289,0)</f>
        <v>0</v>
      </c>
      <c r="BI289" s="205">
        <f>IF(N289="nulová",J289,0)</f>
        <v>0</v>
      </c>
      <c r="BJ289" s="18" t="s">
        <v>89</v>
      </c>
      <c r="BK289" s="205">
        <f>ROUND(I289*H289,2)</f>
        <v>0</v>
      </c>
      <c r="BL289" s="18" t="s">
        <v>169</v>
      </c>
      <c r="BM289" s="204" t="s">
        <v>389</v>
      </c>
    </row>
    <row r="290" spans="2:51" s="13" customFormat="1" ht="12">
      <c r="B290" s="206"/>
      <c r="C290" s="207"/>
      <c r="D290" s="208" t="s">
        <v>171</v>
      </c>
      <c r="E290" s="209" t="s">
        <v>1</v>
      </c>
      <c r="F290" s="210" t="s">
        <v>378</v>
      </c>
      <c r="G290" s="207"/>
      <c r="H290" s="209" t="s">
        <v>1</v>
      </c>
      <c r="I290" s="211"/>
      <c r="J290" s="207"/>
      <c r="K290" s="207"/>
      <c r="L290" s="212"/>
      <c r="M290" s="213"/>
      <c r="N290" s="214"/>
      <c r="O290" s="214"/>
      <c r="P290" s="214"/>
      <c r="Q290" s="214"/>
      <c r="R290" s="214"/>
      <c r="S290" s="214"/>
      <c r="T290" s="215"/>
      <c r="AT290" s="216" t="s">
        <v>171</v>
      </c>
      <c r="AU290" s="216" t="s">
        <v>91</v>
      </c>
      <c r="AV290" s="13" t="s">
        <v>89</v>
      </c>
      <c r="AW290" s="13" t="s">
        <v>38</v>
      </c>
      <c r="AX290" s="13" t="s">
        <v>82</v>
      </c>
      <c r="AY290" s="216" t="s">
        <v>162</v>
      </c>
    </row>
    <row r="291" spans="2:51" s="14" customFormat="1" ht="12">
      <c r="B291" s="217"/>
      <c r="C291" s="218"/>
      <c r="D291" s="208" t="s">
        <v>171</v>
      </c>
      <c r="E291" s="219" t="s">
        <v>1</v>
      </c>
      <c r="F291" s="220" t="s">
        <v>379</v>
      </c>
      <c r="G291" s="218"/>
      <c r="H291" s="221">
        <v>4082.164</v>
      </c>
      <c r="I291" s="222"/>
      <c r="J291" s="218"/>
      <c r="K291" s="218"/>
      <c r="L291" s="223"/>
      <c r="M291" s="224"/>
      <c r="N291" s="225"/>
      <c r="O291" s="225"/>
      <c r="P291" s="225"/>
      <c r="Q291" s="225"/>
      <c r="R291" s="225"/>
      <c r="S291" s="225"/>
      <c r="T291" s="226"/>
      <c r="AT291" s="227" t="s">
        <v>171</v>
      </c>
      <c r="AU291" s="227" t="s">
        <v>91</v>
      </c>
      <c r="AV291" s="14" t="s">
        <v>91</v>
      </c>
      <c r="AW291" s="14" t="s">
        <v>38</v>
      </c>
      <c r="AX291" s="14" t="s">
        <v>82</v>
      </c>
      <c r="AY291" s="227" t="s">
        <v>162</v>
      </c>
    </row>
    <row r="292" spans="2:51" s="16" customFormat="1" ht="12">
      <c r="B292" s="239"/>
      <c r="C292" s="240"/>
      <c r="D292" s="208" t="s">
        <v>171</v>
      </c>
      <c r="E292" s="241" t="s">
        <v>1</v>
      </c>
      <c r="F292" s="242" t="s">
        <v>198</v>
      </c>
      <c r="G292" s="240"/>
      <c r="H292" s="243">
        <v>4082.164</v>
      </c>
      <c r="I292" s="244"/>
      <c r="J292" s="240"/>
      <c r="K292" s="240"/>
      <c r="L292" s="245"/>
      <c r="M292" s="246"/>
      <c r="N292" s="247"/>
      <c r="O292" s="247"/>
      <c r="P292" s="247"/>
      <c r="Q292" s="247"/>
      <c r="R292" s="247"/>
      <c r="S292" s="247"/>
      <c r="T292" s="248"/>
      <c r="AT292" s="249" t="s">
        <v>171</v>
      </c>
      <c r="AU292" s="249" t="s">
        <v>91</v>
      </c>
      <c r="AV292" s="16" t="s">
        <v>98</v>
      </c>
      <c r="AW292" s="16" t="s">
        <v>38</v>
      </c>
      <c r="AX292" s="16" t="s">
        <v>82</v>
      </c>
      <c r="AY292" s="249" t="s">
        <v>162</v>
      </c>
    </row>
    <row r="293" spans="2:51" s="14" customFormat="1" ht="12">
      <c r="B293" s="217"/>
      <c r="C293" s="218"/>
      <c r="D293" s="208" t="s">
        <v>171</v>
      </c>
      <c r="E293" s="219" t="s">
        <v>1</v>
      </c>
      <c r="F293" s="220" t="s">
        <v>380</v>
      </c>
      <c r="G293" s="218"/>
      <c r="H293" s="221">
        <v>628.645</v>
      </c>
      <c r="I293" s="222"/>
      <c r="J293" s="218"/>
      <c r="K293" s="218"/>
      <c r="L293" s="223"/>
      <c r="M293" s="224"/>
      <c r="N293" s="225"/>
      <c r="O293" s="225"/>
      <c r="P293" s="225"/>
      <c r="Q293" s="225"/>
      <c r="R293" s="225"/>
      <c r="S293" s="225"/>
      <c r="T293" s="226"/>
      <c r="AT293" s="227" t="s">
        <v>171</v>
      </c>
      <c r="AU293" s="227" t="s">
        <v>91</v>
      </c>
      <c r="AV293" s="14" t="s">
        <v>91</v>
      </c>
      <c r="AW293" s="14" t="s">
        <v>38</v>
      </c>
      <c r="AX293" s="14" t="s">
        <v>82</v>
      </c>
      <c r="AY293" s="227" t="s">
        <v>162</v>
      </c>
    </row>
    <row r="294" spans="2:51" s="15" customFormat="1" ht="12">
      <c r="B294" s="228"/>
      <c r="C294" s="229"/>
      <c r="D294" s="208" t="s">
        <v>171</v>
      </c>
      <c r="E294" s="230" t="s">
        <v>1</v>
      </c>
      <c r="F294" s="231" t="s">
        <v>174</v>
      </c>
      <c r="G294" s="229"/>
      <c r="H294" s="232">
        <v>4710.809</v>
      </c>
      <c r="I294" s="233"/>
      <c r="J294" s="229"/>
      <c r="K294" s="229"/>
      <c r="L294" s="234"/>
      <c r="M294" s="235"/>
      <c r="N294" s="236"/>
      <c r="O294" s="236"/>
      <c r="P294" s="236"/>
      <c r="Q294" s="236"/>
      <c r="R294" s="236"/>
      <c r="S294" s="236"/>
      <c r="T294" s="237"/>
      <c r="AT294" s="238" t="s">
        <v>171</v>
      </c>
      <c r="AU294" s="238" t="s">
        <v>91</v>
      </c>
      <c r="AV294" s="15" t="s">
        <v>169</v>
      </c>
      <c r="AW294" s="15" t="s">
        <v>38</v>
      </c>
      <c r="AX294" s="15" t="s">
        <v>89</v>
      </c>
      <c r="AY294" s="238" t="s">
        <v>162</v>
      </c>
    </row>
    <row r="295" spans="1:65" s="2" customFormat="1" ht="16.5" customHeight="1">
      <c r="A295" s="36"/>
      <c r="B295" s="37"/>
      <c r="C295" s="193" t="s">
        <v>390</v>
      </c>
      <c r="D295" s="193" t="s">
        <v>164</v>
      </c>
      <c r="E295" s="194" t="s">
        <v>391</v>
      </c>
      <c r="F295" s="195" t="s">
        <v>392</v>
      </c>
      <c r="G295" s="196" t="s">
        <v>190</v>
      </c>
      <c r="H295" s="197">
        <v>1727.9</v>
      </c>
      <c r="I295" s="198"/>
      <c r="J295" s="199">
        <f>ROUND(I295*H295,2)</f>
        <v>0</v>
      </c>
      <c r="K295" s="195" t="s">
        <v>168</v>
      </c>
      <c r="L295" s="41"/>
      <c r="M295" s="200" t="s">
        <v>1</v>
      </c>
      <c r="N295" s="201" t="s">
        <v>47</v>
      </c>
      <c r="O295" s="73"/>
      <c r="P295" s="202">
        <f>O295*H295</f>
        <v>0</v>
      </c>
      <c r="Q295" s="202">
        <v>0</v>
      </c>
      <c r="R295" s="202">
        <f>Q295*H295</f>
        <v>0</v>
      </c>
      <c r="S295" s="202">
        <v>0</v>
      </c>
      <c r="T295" s="203">
        <f>S295*H295</f>
        <v>0</v>
      </c>
      <c r="U295" s="36"/>
      <c r="V295" s="36"/>
      <c r="W295" s="36"/>
      <c r="X295" s="36"/>
      <c r="Y295" s="36"/>
      <c r="Z295" s="36"/>
      <c r="AA295" s="36"/>
      <c r="AB295" s="36"/>
      <c r="AC295" s="36"/>
      <c r="AD295" s="36"/>
      <c r="AE295" s="36"/>
      <c r="AR295" s="204" t="s">
        <v>169</v>
      </c>
      <c r="AT295" s="204" t="s">
        <v>164</v>
      </c>
      <c r="AU295" s="204" t="s">
        <v>91</v>
      </c>
      <c r="AY295" s="18" t="s">
        <v>162</v>
      </c>
      <c r="BE295" s="205">
        <f>IF(N295="základní",J295,0)</f>
        <v>0</v>
      </c>
      <c r="BF295" s="205">
        <f>IF(N295="snížená",J295,0)</f>
        <v>0</v>
      </c>
      <c r="BG295" s="205">
        <f>IF(N295="zákl. přenesená",J295,0)</f>
        <v>0</v>
      </c>
      <c r="BH295" s="205">
        <f>IF(N295="sníž. přenesená",J295,0)</f>
        <v>0</v>
      </c>
      <c r="BI295" s="205">
        <f>IF(N295="nulová",J295,0)</f>
        <v>0</v>
      </c>
      <c r="BJ295" s="18" t="s">
        <v>89</v>
      </c>
      <c r="BK295" s="205">
        <f>ROUND(I295*H295,2)</f>
        <v>0</v>
      </c>
      <c r="BL295" s="18" t="s">
        <v>169</v>
      </c>
      <c r="BM295" s="204" t="s">
        <v>393</v>
      </c>
    </row>
    <row r="296" spans="1:65" s="2" customFormat="1" ht="16.5" customHeight="1">
      <c r="A296" s="36"/>
      <c r="B296" s="37"/>
      <c r="C296" s="193" t="s">
        <v>394</v>
      </c>
      <c r="D296" s="193" t="s">
        <v>164</v>
      </c>
      <c r="E296" s="194" t="s">
        <v>395</v>
      </c>
      <c r="F296" s="195" t="s">
        <v>396</v>
      </c>
      <c r="G296" s="196" t="s">
        <v>190</v>
      </c>
      <c r="H296" s="197">
        <v>155511</v>
      </c>
      <c r="I296" s="198"/>
      <c r="J296" s="199">
        <f>ROUND(I296*H296,2)</f>
        <v>0</v>
      </c>
      <c r="K296" s="195" t="s">
        <v>168</v>
      </c>
      <c r="L296" s="41"/>
      <c r="M296" s="200" t="s">
        <v>1</v>
      </c>
      <c r="N296" s="201" t="s">
        <v>47</v>
      </c>
      <c r="O296" s="73"/>
      <c r="P296" s="202">
        <f>O296*H296</f>
        <v>0</v>
      </c>
      <c r="Q296" s="202">
        <v>0</v>
      </c>
      <c r="R296" s="202">
        <f>Q296*H296</f>
        <v>0</v>
      </c>
      <c r="S296" s="202">
        <v>0</v>
      </c>
      <c r="T296" s="203">
        <f>S296*H296</f>
        <v>0</v>
      </c>
      <c r="U296" s="36"/>
      <c r="V296" s="36"/>
      <c r="W296" s="36"/>
      <c r="X296" s="36"/>
      <c r="Y296" s="36"/>
      <c r="Z296" s="36"/>
      <c r="AA296" s="36"/>
      <c r="AB296" s="36"/>
      <c r="AC296" s="36"/>
      <c r="AD296" s="36"/>
      <c r="AE296" s="36"/>
      <c r="AR296" s="204" t="s">
        <v>169</v>
      </c>
      <c r="AT296" s="204" t="s">
        <v>164</v>
      </c>
      <c r="AU296" s="204" t="s">
        <v>91</v>
      </c>
      <c r="AY296" s="18" t="s">
        <v>162</v>
      </c>
      <c r="BE296" s="205">
        <f>IF(N296="základní",J296,0)</f>
        <v>0</v>
      </c>
      <c r="BF296" s="205">
        <f>IF(N296="snížená",J296,0)</f>
        <v>0</v>
      </c>
      <c r="BG296" s="205">
        <f>IF(N296="zákl. přenesená",J296,0)</f>
        <v>0</v>
      </c>
      <c r="BH296" s="205">
        <f>IF(N296="sníž. přenesená",J296,0)</f>
        <v>0</v>
      </c>
      <c r="BI296" s="205">
        <f>IF(N296="nulová",J296,0)</f>
        <v>0</v>
      </c>
      <c r="BJ296" s="18" t="s">
        <v>89</v>
      </c>
      <c r="BK296" s="205">
        <f>ROUND(I296*H296,2)</f>
        <v>0</v>
      </c>
      <c r="BL296" s="18" t="s">
        <v>169</v>
      </c>
      <c r="BM296" s="204" t="s">
        <v>397</v>
      </c>
    </row>
    <row r="297" spans="2:51" s="14" customFormat="1" ht="12">
      <c r="B297" s="217"/>
      <c r="C297" s="218"/>
      <c r="D297" s="208" t="s">
        <v>171</v>
      </c>
      <c r="E297" s="218"/>
      <c r="F297" s="220" t="s">
        <v>398</v>
      </c>
      <c r="G297" s="218"/>
      <c r="H297" s="221">
        <v>155511</v>
      </c>
      <c r="I297" s="222"/>
      <c r="J297" s="218"/>
      <c r="K297" s="218"/>
      <c r="L297" s="223"/>
      <c r="M297" s="224"/>
      <c r="N297" s="225"/>
      <c r="O297" s="225"/>
      <c r="P297" s="225"/>
      <c r="Q297" s="225"/>
      <c r="R297" s="225"/>
      <c r="S297" s="225"/>
      <c r="T297" s="226"/>
      <c r="AT297" s="227" t="s">
        <v>171</v>
      </c>
      <c r="AU297" s="227" t="s">
        <v>91</v>
      </c>
      <c r="AV297" s="14" t="s">
        <v>91</v>
      </c>
      <c r="AW297" s="14" t="s">
        <v>4</v>
      </c>
      <c r="AX297" s="14" t="s">
        <v>89</v>
      </c>
      <c r="AY297" s="227" t="s">
        <v>162</v>
      </c>
    </row>
    <row r="298" spans="1:65" s="2" customFormat="1" ht="16.5" customHeight="1">
      <c r="A298" s="36"/>
      <c r="B298" s="37"/>
      <c r="C298" s="193" t="s">
        <v>399</v>
      </c>
      <c r="D298" s="193" t="s">
        <v>164</v>
      </c>
      <c r="E298" s="194" t="s">
        <v>400</v>
      </c>
      <c r="F298" s="195" t="s">
        <v>401</v>
      </c>
      <c r="G298" s="196" t="s">
        <v>190</v>
      </c>
      <c r="H298" s="197">
        <v>1727.9</v>
      </c>
      <c r="I298" s="198"/>
      <c r="J298" s="199">
        <f>ROUND(I298*H298,2)</f>
        <v>0</v>
      </c>
      <c r="K298" s="195" t="s">
        <v>168</v>
      </c>
      <c r="L298" s="41"/>
      <c r="M298" s="200" t="s">
        <v>1</v>
      </c>
      <c r="N298" s="201" t="s">
        <v>47</v>
      </c>
      <c r="O298" s="73"/>
      <c r="P298" s="202">
        <f>O298*H298</f>
        <v>0</v>
      </c>
      <c r="Q298" s="202">
        <v>0</v>
      </c>
      <c r="R298" s="202">
        <f>Q298*H298</f>
        <v>0</v>
      </c>
      <c r="S298" s="202">
        <v>0</v>
      </c>
      <c r="T298" s="203">
        <f>S298*H298</f>
        <v>0</v>
      </c>
      <c r="U298" s="36"/>
      <c r="V298" s="36"/>
      <c r="W298" s="36"/>
      <c r="X298" s="36"/>
      <c r="Y298" s="36"/>
      <c r="Z298" s="36"/>
      <c r="AA298" s="36"/>
      <c r="AB298" s="36"/>
      <c r="AC298" s="36"/>
      <c r="AD298" s="36"/>
      <c r="AE298" s="36"/>
      <c r="AR298" s="204" t="s">
        <v>169</v>
      </c>
      <c r="AT298" s="204" t="s">
        <v>164</v>
      </c>
      <c r="AU298" s="204" t="s">
        <v>91</v>
      </c>
      <c r="AY298" s="18" t="s">
        <v>162</v>
      </c>
      <c r="BE298" s="205">
        <f>IF(N298="základní",J298,0)</f>
        <v>0</v>
      </c>
      <c r="BF298" s="205">
        <f>IF(N298="snížená",J298,0)</f>
        <v>0</v>
      </c>
      <c r="BG298" s="205">
        <f>IF(N298="zákl. přenesená",J298,0)</f>
        <v>0</v>
      </c>
      <c r="BH298" s="205">
        <f>IF(N298="sníž. přenesená",J298,0)</f>
        <v>0</v>
      </c>
      <c r="BI298" s="205">
        <f>IF(N298="nulová",J298,0)</f>
        <v>0</v>
      </c>
      <c r="BJ298" s="18" t="s">
        <v>89</v>
      </c>
      <c r="BK298" s="205">
        <f>ROUND(I298*H298,2)</f>
        <v>0</v>
      </c>
      <c r="BL298" s="18" t="s">
        <v>169</v>
      </c>
      <c r="BM298" s="204" t="s">
        <v>402</v>
      </c>
    </row>
    <row r="299" spans="1:65" s="2" customFormat="1" ht="16.5" customHeight="1">
      <c r="A299" s="36"/>
      <c r="B299" s="37"/>
      <c r="C299" s="193" t="s">
        <v>403</v>
      </c>
      <c r="D299" s="193" t="s">
        <v>164</v>
      </c>
      <c r="E299" s="194" t="s">
        <v>404</v>
      </c>
      <c r="F299" s="195" t="s">
        <v>405</v>
      </c>
      <c r="G299" s="196" t="s">
        <v>167</v>
      </c>
      <c r="H299" s="197">
        <v>4710.809</v>
      </c>
      <c r="I299" s="198"/>
      <c r="J299" s="199">
        <f>ROUND(I299*H299,2)</f>
        <v>0</v>
      </c>
      <c r="K299" s="195" t="s">
        <v>168</v>
      </c>
      <c r="L299" s="41"/>
      <c r="M299" s="200" t="s">
        <v>1</v>
      </c>
      <c r="N299" s="201" t="s">
        <v>47</v>
      </c>
      <c r="O299" s="73"/>
      <c r="P299" s="202">
        <f>O299*H299</f>
        <v>0</v>
      </c>
      <c r="Q299" s="202">
        <v>0</v>
      </c>
      <c r="R299" s="202">
        <f>Q299*H299</f>
        <v>0</v>
      </c>
      <c r="S299" s="202">
        <v>0</v>
      </c>
      <c r="T299" s="203">
        <f>S299*H299</f>
        <v>0</v>
      </c>
      <c r="U299" s="36"/>
      <c r="V299" s="36"/>
      <c r="W299" s="36"/>
      <c r="X299" s="36"/>
      <c r="Y299" s="36"/>
      <c r="Z299" s="36"/>
      <c r="AA299" s="36"/>
      <c r="AB299" s="36"/>
      <c r="AC299" s="36"/>
      <c r="AD299" s="36"/>
      <c r="AE299" s="36"/>
      <c r="AR299" s="204" t="s">
        <v>169</v>
      </c>
      <c r="AT299" s="204" t="s">
        <v>164</v>
      </c>
      <c r="AU299" s="204" t="s">
        <v>91</v>
      </c>
      <c r="AY299" s="18" t="s">
        <v>162</v>
      </c>
      <c r="BE299" s="205">
        <f>IF(N299="základní",J299,0)</f>
        <v>0</v>
      </c>
      <c r="BF299" s="205">
        <f>IF(N299="snížená",J299,0)</f>
        <v>0</v>
      </c>
      <c r="BG299" s="205">
        <f>IF(N299="zákl. přenesená",J299,0)</f>
        <v>0</v>
      </c>
      <c r="BH299" s="205">
        <f>IF(N299="sníž. přenesená",J299,0)</f>
        <v>0</v>
      </c>
      <c r="BI299" s="205">
        <f>IF(N299="nulová",J299,0)</f>
        <v>0</v>
      </c>
      <c r="BJ299" s="18" t="s">
        <v>89</v>
      </c>
      <c r="BK299" s="205">
        <f>ROUND(I299*H299,2)</f>
        <v>0</v>
      </c>
      <c r="BL299" s="18" t="s">
        <v>169</v>
      </c>
      <c r="BM299" s="204" t="s">
        <v>406</v>
      </c>
    </row>
    <row r="300" spans="2:51" s="13" customFormat="1" ht="12">
      <c r="B300" s="206"/>
      <c r="C300" s="207"/>
      <c r="D300" s="208" t="s">
        <v>171</v>
      </c>
      <c r="E300" s="209" t="s">
        <v>1</v>
      </c>
      <c r="F300" s="210" t="s">
        <v>378</v>
      </c>
      <c r="G300" s="207"/>
      <c r="H300" s="209" t="s">
        <v>1</v>
      </c>
      <c r="I300" s="211"/>
      <c r="J300" s="207"/>
      <c r="K300" s="207"/>
      <c r="L300" s="212"/>
      <c r="M300" s="213"/>
      <c r="N300" s="214"/>
      <c r="O300" s="214"/>
      <c r="P300" s="214"/>
      <c r="Q300" s="214"/>
      <c r="R300" s="214"/>
      <c r="S300" s="214"/>
      <c r="T300" s="215"/>
      <c r="AT300" s="216" t="s">
        <v>171</v>
      </c>
      <c r="AU300" s="216" t="s">
        <v>91</v>
      </c>
      <c r="AV300" s="13" t="s">
        <v>89</v>
      </c>
      <c r="AW300" s="13" t="s">
        <v>38</v>
      </c>
      <c r="AX300" s="13" t="s">
        <v>82</v>
      </c>
      <c r="AY300" s="216" t="s">
        <v>162</v>
      </c>
    </row>
    <row r="301" spans="2:51" s="14" customFormat="1" ht="12">
      <c r="B301" s="217"/>
      <c r="C301" s="218"/>
      <c r="D301" s="208" t="s">
        <v>171</v>
      </c>
      <c r="E301" s="219" t="s">
        <v>1</v>
      </c>
      <c r="F301" s="220" t="s">
        <v>379</v>
      </c>
      <c r="G301" s="218"/>
      <c r="H301" s="221">
        <v>4082.164</v>
      </c>
      <c r="I301" s="222"/>
      <c r="J301" s="218"/>
      <c r="K301" s="218"/>
      <c r="L301" s="223"/>
      <c r="M301" s="224"/>
      <c r="N301" s="225"/>
      <c r="O301" s="225"/>
      <c r="P301" s="225"/>
      <c r="Q301" s="225"/>
      <c r="R301" s="225"/>
      <c r="S301" s="225"/>
      <c r="T301" s="226"/>
      <c r="AT301" s="227" t="s">
        <v>171</v>
      </c>
      <c r="AU301" s="227" t="s">
        <v>91</v>
      </c>
      <c r="AV301" s="14" t="s">
        <v>91</v>
      </c>
      <c r="AW301" s="14" t="s">
        <v>38</v>
      </c>
      <c r="AX301" s="14" t="s">
        <v>82</v>
      </c>
      <c r="AY301" s="227" t="s">
        <v>162</v>
      </c>
    </row>
    <row r="302" spans="2:51" s="16" customFormat="1" ht="12">
      <c r="B302" s="239"/>
      <c r="C302" s="240"/>
      <c r="D302" s="208" t="s">
        <v>171</v>
      </c>
      <c r="E302" s="241" t="s">
        <v>1</v>
      </c>
      <c r="F302" s="242" t="s">
        <v>198</v>
      </c>
      <c r="G302" s="240"/>
      <c r="H302" s="243">
        <v>4082.164</v>
      </c>
      <c r="I302" s="244"/>
      <c r="J302" s="240"/>
      <c r="K302" s="240"/>
      <c r="L302" s="245"/>
      <c r="M302" s="246"/>
      <c r="N302" s="247"/>
      <c r="O302" s="247"/>
      <c r="P302" s="247"/>
      <c r="Q302" s="247"/>
      <c r="R302" s="247"/>
      <c r="S302" s="247"/>
      <c r="T302" s="248"/>
      <c r="AT302" s="249" t="s">
        <v>171</v>
      </c>
      <c r="AU302" s="249" t="s">
        <v>91</v>
      </c>
      <c r="AV302" s="16" t="s">
        <v>98</v>
      </c>
      <c r="AW302" s="16" t="s">
        <v>38</v>
      </c>
      <c r="AX302" s="16" t="s">
        <v>82</v>
      </c>
      <c r="AY302" s="249" t="s">
        <v>162</v>
      </c>
    </row>
    <row r="303" spans="2:51" s="14" customFormat="1" ht="12">
      <c r="B303" s="217"/>
      <c r="C303" s="218"/>
      <c r="D303" s="208" t="s">
        <v>171</v>
      </c>
      <c r="E303" s="219" t="s">
        <v>1</v>
      </c>
      <c r="F303" s="220" t="s">
        <v>380</v>
      </c>
      <c r="G303" s="218"/>
      <c r="H303" s="221">
        <v>628.645</v>
      </c>
      <c r="I303" s="222"/>
      <c r="J303" s="218"/>
      <c r="K303" s="218"/>
      <c r="L303" s="223"/>
      <c r="M303" s="224"/>
      <c r="N303" s="225"/>
      <c r="O303" s="225"/>
      <c r="P303" s="225"/>
      <c r="Q303" s="225"/>
      <c r="R303" s="225"/>
      <c r="S303" s="225"/>
      <c r="T303" s="226"/>
      <c r="AT303" s="227" t="s">
        <v>171</v>
      </c>
      <c r="AU303" s="227" t="s">
        <v>91</v>
      </c>
      <c r="AV303" s="14" t="s">
        <v>91</v>
      </c>
      <c r="AW303" s="14" t="s">
        <v>38</v>
      </c>
      <c r="AX303" s="14" t="s">
        <v>82</v>
      </c>
      <c r="AY303" s="227" t="s">
        <v>162</v>
      </c>
    </row>
    <row r="304" spans="2:51" s="15" customFormat="1" ht="12">
      <c r="B304" s="228"/>
      <c r="C304" s="229"/>
      <c r="D304" s="208" t="s">
        <v>171</v>
      </c>
      <c r="E304" s="230" t="s">
        <v>1</v>
      </c>
      <c r="F304" s="231" t="s">
        <v>174</v>
      </c>
      <c r="G304" s="229"/>
      <c r="H304" s="232">
        <v>4710.809</v>
      </c>
      <c r="I304" s="233"/>
      <c r="J304" s="229"/>
      <c r="K304" s="229"/>
      <c r="L304" s="234"/>
      <c r="M304" s="235"/>
      <c r="N304" s="236"/>
      <c r="O304" s="236"/>
      <c r="P304" s="236"/>
      <c r="Q304" s="236"/>
      <c r="R304" s="236"/>
      <c r="S304" s="236"/>
      <c r="T304" s="237"/>
      <c r="AT304" s="238" t="s">
        <v>171</v>
      </c>
      <c r="AU304" s="238" t="s">
        <v>91</v>
      </c>
      <c r="AV304" s="15" t="s">
        <v>169</v>
      </c>
      <c r="AW304" s="15" t="s">
        <v>38</v>
      </c>
      <c r="AX304" s="15" t="s">
        <v>89</v>
      </c>
      <c r="AY304" s="238" t="s">
        <v>162</v>
      </c>
    </row>
    <row r="305" spans="1:65" s="2" customFormat="1" ht="16.5" customHeight="1">
      <c r="A305" s="36"/>
      <c r="B305" s="37"/>
      <c r="C305" s="193" t="s">
        <v>407</v>
      </c>
      <c r="D305" s="193" t="s">
        <v>164</v>
      </c>
      <c r="E305" s="194" t="s">
        <v>408</v>
      </c>
      <c r="F305" s="195" t="s">
        <v>409</v>
      </c>
      <c r="G305" s="196" t="s">
        <v>167</v>
      </c>
      <c r="H305" s="197">
        <v>423972.81</v>
      </c>
      <c r="I305" s="198"/>
      <c r="J305" s="199">
        <f>ROUND(I305*H305,2)</f>
        <v>0</v>
      </c>
      <c r="K305" s="195" t="s">
        <v>168</v>
      </c>
      <c r="L305" s="41"/>
      <c r="M305" s="200" t="s">
        <v>1</v>
      </c>
      <c r="N305" s="201" t="s">
        <v>47</v>
      </c>
      <c r="O305" s="73"/>
      <c r="P305" s="202">
        <f>O305*H305</f>
        <v>0</v>
      </c>
      <c r="Q305" s="202">
        <v>0</v>
      </c>
      <c r="R305" s="202">
        <f>Q305*H305</f>
        <v>0</v>
      </c>
      <c r="S305" s="202">
        <v>0</v>
      </c>
      <c r="T305" s="203">
        <f>S305*H305</f>
        <v>0</v>
      </c>
      <c r="U305" s="36"/>
      <c r="V305" s="36"/>
      <c r="W305" s="36"/>
      <c r="X305" s="36"/>
      <c r="Y305" s="36"/>
      <c r="Z305" s="36"/>
      <c r="AA305" s="36"/>
      <c r="AB305" s="36"/>
      <c r="AC305" s="36"/>
      <c r="AD305" s="36"/>
      <c r="AE305" s="36"/>
      <c r="AR305" s="204" t="s">
        <v>169</v>
      </c>
      <c r="AT305" s="204" t="s">
        <v>164</v>
      </c>
      <c r="AU305" s="204" t="s">
        <v>91</v>
      </c>
      <c r="AY305" s="18" t="s">
        <v>162</v>
      </c>
      <c r="BE305" s="205">
        <f>IF(N305="základní",J305,0)</f>
        <v>0</v>
      </c>
      <c r="BF305" s="205">
        <f>IF(N305="snížená",J305,0)</f>
        <v>0</v>
      </c>
      <c r="BG305" s="205">
        <f>IF(N305="zákl. přenesená",J305,0)</f>
        <v>0</v>
      </c>
      <c r="BH305" s="205">
        <f>IF(N305="sníž. přenesená",J305,0)</f>
        <v>0</v>
      </c>
      <c r="BI305" s="205">
        <f>IF(N305="nulová",J305,0)</f>
        <v>0</v>
      </c>
      <c r="BJ305" s="18" t="s">
        <v>89</v>
      </c>
      <c r="BK305" s="205">
        <f>ROUND(I305*H305,2)</f>
        <v>0</v>
      </c>
      <c r="BL305" s="18" t="s">
        <v>169</v>
      </c>
      <c r="BM305" s="204" t="s">
        <v>410</v>
      </c>
    </row>
    <row r="306" spans="2:51" s="14" customFormat="1" ht="12">
      <c r="B306" s="217"/>
      <c r="C306" s="218"/>
      <c r="D306" s="208" t="s">
        <v>171</v>
      </c>
      <c r="E306" s="218"/>
      <c r="F306" s="220" t="s">
        <v>385</v>
      </c>
      <c r="G306" s="218"/>
      <c r="H306" s="221">
        <v>423972.81</v>
      </c>
      <c r="I306" s="222"/>
      <c r="J306" s="218"/>
      <c r="K306" s="218"/>
      <c r="L306" s="223"/>
      <c r="M306" s="224"/>
      <c r="N306" s="225"/>
      <c r="O306" s="225"/>
      <c r="P306" s="225"/>
      <c r="Q306" s="225"/>
      <c r="R306" s="225"/>
      <c r="S306" s="225"/>
      <c r="T306" s="226"/>
      <c r="AT306" s="227" t="s">
        <v>171</v>
      </c>
      <c r="AU306" s="227" t="s">
        <v>91</v>
      </c>
      <c r="AV306" s="14" t="s">
        <v>91</v>
      </c>
      <c r="AW306" s="14" t="s">
        <v>4</v>
      </c>
      <c r="AX306" s="14" t="s">
        <v>89</v>
      </c>
      <c r="AY306" s="227" t="s">
        <v>162</v>
      </c>
    </row>
    <row r="307" spans="1:65" s="2" customFormat="1" ht="16.5" customHeight="1">
      <c r="A307" s="36"/>
      <c r="B307" s="37"/>
      <c r="C307" s="193" t="s">
        <v>411</v>
      </c>
      <c r="D307" s="193" t="s">
        <v>164</v>
      </c>
      <c r="E307" s="194" t="s">
        <v>412</v>
      </c>
      <c r="F307" s="195" t="s">
        <v>413</v>
      </c>
      <c r="G307" s="196" t="s">
        <v>167</v>
      </c>
      <c r="H307" s="197">
        <v>4710.809</v>
      </c>
      <c r="I307" s="198"/>
      <c r="J307" s="199">
        <f>ROUND(I307*H307,2)</f>
        <v>0</v>
      </c>
      <c r="K307" s="195" t="s">
        <v>168</v>
      </c>
      <c r="L307" s="41"/>
      <c r="M307" s="200" t="s">
        <v>1</v>
      </c>
      <c r="N307" s="201" t="s">
        <v>47</v>
      </c>
      <c r="O307" s="73"/>
      <c r="P307" s="202">
        <f>O307*H307</f>
        <v>0</v>
      </c>
      <c r="Q307" s="202">
        <v>0</v>
      </c>
      <c r="R307" s="202">
        <f>Q307*H307</f>
        <v>0</v>
      </c>
      <c r="S307" s="202">
        <v>0</v>
      </c>
      <c r="T307" s="203">
        <f>S307*H307</f>
        <v>0</v>
      </c>
      <c r="U307" s="36"/>
      <c r="V307" s="36"/>
      <c r="W307" s="36"/>
      <c r="X307" s="36"/>
      <c r="Y307" s="36"/>
      <c r="Z307" s="36"/>
      <c r="AA307" s="36"/>
      <c r="AB307" s="36"/>
      <c r="AC307" s="36"/>
      <c r="AD307" s="36"/>
      <c r="AE307" s="36"/>
      <c r="AR307" s="204" t="s">
        <v>169</v>
      </c>
      <c r="AT307" s="204" t="s">
        <v>164</v>
      </c>
      <c r="AU307" s="204" t="s">
        <v>91</v>
      </c>
      <c r="AY307" s="18" t="s">
        <v>162</v>
      </c>
      <c r="BE307" s="205">
        <f>IF(N307="základní",J307,0)</f>
        <v>0</v>
      </c>
      <c r="BF307" s="205">
        <f>IF(N307="snížená",J307,0)</f>
        <v>0</v>
      </c>
      <c r="BG307" s="205">
        <f>IF(N307="zákl. přenesená",J307,0)</f>
        <v>0</v>
      </c>
      <c r="BH307" s="205">
        <f>IF(N307="sníž. přenesená",J307,0)</f>
        <v>0</v>
      </c>
      <c r="BI307" s="205">
        <f>IF(N307="nulová",J307,0)</f>
        <v>0</v>
      </c>
      <c r="BJ307" s="18" t="s">
        <v>89</v>
      </c>
      <c r="BK307" s="205">
        <f>ROUND(I307*H307,2)</f>
        <v>0</v>
      </c>
      <c r="BL307" s="18" t="s">
        <v>169</v>
      </c>
      <c r="BM307" s="204" t="s">
        <v>414</v>
      </c>
    </row>
    <row r="308" spans="2:51" s="13" customFormat="1" ht="12">
      <c r="B308" s="206"/>
      <c r="C308" s="207"/>
      <c r="D308" s="208" t="s">
        <v>171</v>
      </c>
      <c r="E308" s="209" t="s">
        <v>1</v>
      </c>
      <c r="F308" s="210" t="s">
        <v>378</v>
      </c>
      <c r="G308" s="207"/>
      <c r="H308" s="209" t="s">
        <v>1</v>
      </c>
      <c r="I308" s="211"/>
      <c r="J308" s="207"/>
      <c r="K308" s="207"/>
      <c r="L308" s="212"/>
      <c r="M308" s="213"/>
      <c r="N308" s="214"/>
      <c r="O308" s="214"/>
      <c r="P308" s="214"/>
      <c r="Q308" s="214"/>
      <c r="R308" s="214"/>
      <c r="S308" s="214"/>
      <c r="T308" s="215"/>
      <c r="AT308" s="216" t="s">
        <v>171</v>
      </c>
      <c r="AU308" s="216" t="s">
        <v>91</v>
      </c>
      <c r="AV308" s="13" t="s">
        <v>89</v>
      </c>
      <c r="AW308" s="13" t="s">
        <v>38</v>
      </c>
      <c r="AX308" s="13" t="s">
        <v>82</v>
      </c>
      <c r="AY308" s="216" t="s">
        <v>162</v>
      </c>
    </row>
    <row r="309" spans="2:51" s="14" customFormat="1" ht="12">
      <c r="B309" s="217"/>
      <c r="C309" s="218"/>
      <c r="D309" s="208" t="s">
        <v>171</v>
      </c>
      <c r="E309" s="219" t="s">
        <v>1</v>
      </c>
      <c r="F309" s="220" t="s">
        <v>379</v>
      </c>
      <c r="G309" s="218"/>
      <c r="H309" s="221">
        <v>4082.164</v>
      </c>
      <c r="I309" s="222"/>
      <c r="J309" s="218"/>
      <c r="K309" s="218"/>
      <c r="L309" s="223"/>
      <c r="M309" s="224"/>
      <c r="N309" s="225"/>
      <c r="O309" s="225"/>
      <c r="P309" s="225"/>
      <c r="Q309" s="225"/>
      <c r="R309" s="225"/>
      <c r="S309" s="225"/>
      <c r="T309" s="226"/>
      <c r="AT309" s="227" t="s">
        <v>171</v>
      </c>
      <c r="AU309" s="227" t="s">
        <v>91</v>
      </c>
      <c r="AV309" s="14" t="s">
        <v>91</v>
      </c>
      <c r="AW309" s="14" t="s">
        <v>38</v>
      </c>
      <c r="AX309" s="14" t="s">
        <v>82</v>
      </c>
      <c r="AY309" s="227" t="s">
        <v>162</v>
      </c>
    </row>
    <row r="310" spans="2:51" s="16" customFormat="1" ht="12">
      <c r="B310" s="239"/>
      <c r="C310" s="240"/>
      <c r="D310" s="208" t="s">
        <v>171</v>
      </c>
      <c r="E310" s="241" t="s">
        <v>1</v>
      </c>
      <c r="F310" s="242" t="s">
        <v>198</v>
      </c>
      <c r="G310" s="240"/>
      <c r="H310" s="243">
        <v>4082.164</v>
      </c>
      <c r="I310" s="244"/>
      <c r="J310" s="240"/>
      <c r="K310" s="240"/>
      <c r="L310" s="245"/>
      <c r="M310" s="246"/>
      <c r="N310" s="247"/>
      <c r="O310" s="247"/>
      <c r="P310" s="247"/>
      <c r="Q310" s="247"/>
      <c r="R310" s="247"/>
      <c r="S310" s="247"/>
      <c r="T310" s="248"/>
      <c r="AT310" s="249" t="s">
        <v>171</v>
      </c>
      <c r="AU310" s="249" t="s">
        <v>91</v>
      </c>
      <c r="AV310" s="16" t="s">
        <v>98</v>
      </c>
      <c r="AW310" s="16" t="s">
        <v>38</v>
      </c>
      <c r="AX310" s="16" t="s">
        <v>82</v>
      </c>
      <c r="AY310" s="249" t="s">
        <v>162</v>
      </c>
    </row>
    <row r="311" spans="2:51" s="14" customFormat="1" ht="12">
      <c r="B311" s="217"/>
      <c r="C311" s="218"/>
      <c r="D311" s="208" t="s">
        <v>171</v>
      </c>
      <c r="E311" s="219" t="s">
        <v>1</v>
      </c>
      <c r="F311" s="220" t="s">
        <v>380</v>
      </c>
      <c r="G311" s="218"/>
      <c r="H311" s="221">
        <v>628.645</v>
      </c>
      <c r="I311" s="222"/>
      <c r="J311" s="218"/>
      <c r="K311" s="218"/>
      <c r="L311" s="223"/>
      <c r="M311" s="224"/>
      <c r="N311" s="225"/>
      <c r="O311" s="225"/>
      <c r="P311" s="225"/>
      <c r="Q311" s="225"/>
      <c r="R311" s="225"/>
      <c r="S311" s="225"/>
      <c r="T311" s="226"/>
      <c r="AT311" s="227" t="s">
        <v>171</v>
      </c>
      <c r="AU311" s="227" t="s">
        <v>91</v>
      </c>
      <c r="AV311" s="14" t="s">
        <v>91</v>
      </c>
      <c r="AW311" s="14" t="s">
        <v>38</v>
      </c>
      <c r="AX311" s="14" t="s">
        <v>82</v>
      </c>
      <c r="AY311" s="227" t="s">
        <v>162</v>
      </c>
    </row>
    <row r="312" spans="2:51" s="15" customFormat="1" ht="12">
      <c r="B312" s="228"/>
      <c r="C312" s="229"/>
      <c r="D312" s="208" t="s">
        <v>171</v>
      </c>
      <c r="E312" s="230" t="s">
        <v>1</v>
      </c>
      <c r="F312" s="231" t="s">
        <v>174</v>
      </c>
      <c r="G312" s="229"/>
      <c r="H312" s="232">
        <v>4710.809</v>
      </c>
      <c r="I312" s="233"/>
      <c r="J312" s="229"/>
      <c r="K312" s="229"/>
      <c r="L312" s="234"/>
      <c r="M312" s="235"/>
      <c r="N312" s="236"/>
      <c r="O312" s="236"/>
      <c r="P312" s="236"/>
      <c r="Q312" s="236"/>
      <c r="R312" s="236"/>
      <c r="S312" s="236"/>
      <c r="T312" s="237"/>
      <c r="AT312" s="238" t="s">
        <v>171</v>
      </c>
      <c r="AU312" s="238" t="s">
        <v>91</v>
      </c>
      <c r="AV312" s="15" t="s">
        <v>169</v>
      </c>
      <c r="AW312" s="15" t="s">
        <v>38</v>
      </c>
      <c r="AX312" s="15" t="s">
        <v>89</v>
      </c>
      <c r="AY312" s="238" t="s">
        <v>162</v>
      </c>
    </row>
    <row r="313" spans="1:65" s="2" customFormat="1" ht="21.75" customHeight="1">
      <c r="A313" s="36"/>
      <c r="B313" s="37"/>
      <c r="C313" s="193" t="s">
        <v>415</v>
      </c>
      <c r="D313" s="193" t="s">
        <v>164</v>
      </c>
      <c r="E313" s="194" t="s">
        <v>416</v>
      </c>
      <c r="F313" s="195" t="s">
        <v>417</v>
      </c>
      <c r="G313" s="196" t="s">
        <v>167</v>
      </c>
      <c r="H313" s="197">
        <v>52.89</v>
      </c>
      <c r="I313" s="198"/>
      <c r="J313" s="199">
        <f>ROUND(I313*H313,2)</f>
        <v>0</v>
      </c>
      <c r="K313" s="195" t="s">
        <v>168</v>
      </c>
      <c r="L313" s="41"/>
      <c r="M313" s="200" t="s">
        <v>1</v>
      </c>
      <c r="N313" s="201" t="s">
        <v>47</v>
      </c>
      <c r="O313" s="73"/>
      <c r="P313" s="202">
        <f>O313*H313</f>
        <v>0</v>
      </c>
      <c r="Q313" s="202">
        <v>0.00021</v>
      </c>
      <c r="R313" s="202">
        <f>Q313*H313</f>
        <v>0.011106900000000001</v>
      </c>
      <c r="S313" s="202">
        <v>0</v>
      </c>
      <c r="T313" s="203">
        <f>S313*H313</f>
        <v>0</v>
      </c>
      <c r="U313" s="36"/>
      <c r="V313" s="36"/>
      <c r="W313" s="36"/>
      <c r="X313" s="36"/>
      <c r="Y313" s="36"/>
      <c r="Z313" s="36"/>
      <c r="AA313" s="36"/>
      <c r="AB313" s="36"/>
      <c r="AC313" s="36"/>
      <c r="AD313" s="36"/>
      <c r="AE313" s="36"/>
      <c r="AR313" s="204" t="s">
        <v>169</v>
      </c>
      <c r="AT313" s="204" t="s">
        <v>164</v>
      </c>
      <c r="AU313" s="204" t="s">
        <v>91</v>
      </c>
      <c r="AY313" s="18" t="s">
        <v>162</v>
      </c>
      <c r="BE313" s="205">
        <f>IF(N313="základní",J313,0)</f>
        <v>0</v>
      </c>
      <c r="BF313" s="205">
        <f>IF(N313="snížená",J313,0)</f>
        <v>0</v>
      </c>
      <c r="BG313" s="205">
        <f>IF(N313="zákl. přenesená",J313,0)</f>
        <v>0</v>
      </c>
      <c r="BH313" s="205">
        <f>IF(N313="sníž. přenesená",J313,0)</f>
        <v>0</v>
      </c>
      <c r="BI313" s="205">
        <f>IF(N313="nulová",J313,0)</f>
        <v>0</v>
      </c>
      <c r="BJ313" s="18" t="s">
        <v>89</v>
      </c>
      <c r="BK313" s="205">
        <f>ROUND(I313*H313,2)</f>
        <v>0</v>
      </c>
      <c r="BL313" s="18" t="s">
        <v>169</v>
      </c>
      <c r="BM313" s="204" t="s">
        <v>418</v>
      </c>
    </row>
    <row r="314" spans="1:65" s="2" customFormat="1" ht="16.5" customHeight="1">
      <c r="A314" s="36"/>
      <c r="B314" s="37"/>
      <c r="C314" s="193" t="s">
        <v>419</v>
      </c>
      <c r="D314" s="193" t="s">
        <v>164</v>
      </c>
      <c r="E314" s="194" t="s">
        <v>420</v>
      </c>
      <c r="F314" s="195" t="s">
        <v>421</v>
      </c>
      <c r="G314" s="196" t="s">
        <v>167</v>
      </c>
      <c r="H314" s="197">
        <v>285</v>
      </c>
      <c r="I314" s="198"/>
      <c r="J314" s="199">
        <f>ROUND(I314*H314,2)</f>
        <v>0</v>
      </c>
      <c r="K314" s="195" t="s">
        <v>168</v>
      </c>
      <c r="L314" s="41"/>
      <c r="M314" s="200" t="s">
        <v>1</v>
      </c>
      <c r="N314" s="201" t="s">
        <v>47</v>
      </c>
      <c r="O314" s="73"/>
      <c r="P314" s="202">
        <f>O314*H314</f>
        <v>0</v>
      </c>
      <c r="Q314" s="202">
        <v>4E-05</v>
      </c>
      <c r="R314" s="202">
        <f>Q314*H314</f>
        <v>0.0114</v>
      </c>
      <c r="S314" s="202">
        <v>0</v>
      </c>
      <c r="T314" s="203">
        <f>S314*H314</f>
        <v>0</v>
      </c>
      <c r="U314" s="36"/>
      <c r="V314" s="36"/>
      <c r="W314" s="36"/>
      <c r="X314" s="36"/>
      <c r="Y314" s="36"/>
      <c r="Z314" s="36"/>
      <c r="AA314" s="36"/>
      <c r="AB314" s="36"/>
      <c r="AC314" s="36"/>
      <c r="AD314" s="36"/>
      <c r="AE314" s="36"/>
      <c r="AR314" s="204" t="s">
        <v>169</v>
      </c>
      <c r="AT314" s="204" t="s">
        <v>164</v>
      </c>
      <c r="AU314" s="204" t="s">
        <v>91</v>
      </c>
      <c r="AY314" s="18" t="s">
        <v>162</v>
      </c>
      <c r="BE314" s="205">
        <f>IF(N314="základní",J314,0)</f>
        <v>0</v>
      </c>
      <c r="BF314" s="205">
        <f>IF(N314="snížená",J314,0)</f>
        <v>0</v>
      </c>
      <c r="BG314" s="205">
        <f>IF(N314="zákl. přenesená",J314,0)</f>
        <v>0</v>
      </c>
      <c r="BH314" s="205">
        <f>IF(N314="sníž. přenesená",J314,0)</f>
        <v>0</v>
      </c>
      <c r="BI314" s="205">
        <f>IF(N314="nulová",J314,0)</f>
        <v>0</v>
      </c>
      <c r="BJ314" s="18" t="s">
        <v>89</v>
      </c>
      <c r="BK314" s="205">
        <f>ROUND(I314*H314,2)</f>
        <v>0</v>
      </c>
      <c r="BL314" s="18" t="s">
        <v>169</v>
      </c>
      <c r="BM314" s="204" t="s">
        <v>422</v>
      </c>
    </row>
    <row r="315" spans="1:65" s="2" customFormat="1" ht="16.5" customHeight="1">
      <c r="A315" s="36"/>
      <c r="B315" s="37"/>
      <c r="C315" s="193" t="s">
        <v>423</v>
      </c>
      <c r="D315" s="193" t="s">
        <v>164</v>
      </c>
      <c r="E315" s="194" t="s">
        <v>424</v>
      </c>
      <c r="F315" s="195" t="s">
        <v>425</v>
      </c>
      <c r="G315" s="196" t="s">
        <v>167</v>
      </c>
      <c r="H315" s="197">
        <v>1433.69</v>
      </c>
      <c r="I315" s="198"/>
      <c r="J315" s="199">
        <f>ROUND(I315*H315,2)</f>
        <v>0</v>
      </c>
      <c r="K315" s="195" t="s">
        <v>168</v>
      </c>
      <c r="L315" s="41"/>
      <c r="M315" s="200" t="s">
        <v>1</v>
      </c>
      <c r="N315" s="201" t="s">
        <v>47</v>
      </c>
      <c r="O315" s="73"/>
      <c r="P315" s="202">
        <f>O315*H315</f>
        <v>0</v>
      </c>
      <c r="Q315" s="202">
        <v>0</v>
      </c>
      <c r="R315" s="202">
        <f>Q315*H315</f>
        <v>0</v>
      </c>
      <c r="S315" s="202">
        <v>0</v>
      </c>
      <c r="T315" s="203">
        <f>S315*H315</f>
        <v>0</v>
      </c>
      <c r="U315" s="36"/>
      <c r="V315" s="36"/>
      <c r="W315" s="36"/>
      <c r="X315" s="36"/>
      <c r="Y315" s="36"/>
      <c r="Z315" s="36"/>
      <c r="AA315" s="36"/>
      <c r="AB315" s="36"/>
      <c r="AC315" s="36"/>
      <c r="AD315" s="36"/>
      <c r="AE315" s="36"/>
      <c r="AR315" s="204" t="s">
        <v>169</v>
      </c>
      <c r="AT315" s="204" t="s">
        <v>164</v>
      </c>
      <c r="AU315" s="204" t="s">
        <v>91</v>
      </c>
      <c r="AY315" s="18" t="s">
        <v>162</v>
      </c>
      <c r="BE315" s="205">
        <f>IF(N315="základní",J315,0)</f>
        <v>0</v>
      </c>
      <c r="BF315" s="205">
        <f>IF(N315="snížená",J315,0)</f>
        <v>0</v>
      </c>
      <c r="BG315" s="205">
        <f>IF(N315="zákl. přenesená",J315,0)</f>
        <v>0</v>
      </c>
      <c r="BH315" s="205">
        <f>IF(N315="sníž. přenesená",J315,0)</f>
        <v>0</v>
      </c>
      <c r="BI315" s="205">
        <f>IF(N315="nulová",J315,0)</f>
        <v>0</v>
      </c>
      <c r="BJ315" s="18" t="s">
        <v>89</v>
      </c>
      <c r="BK315" s="205">
        <f>ROUND(I315*H315,2)</f>
        <v>0</v>
      </c>
      <c r="BL315" s="18" t="s">
        <v>169</v>
      </c>
      <c r="BM315" s="204" t="s">
        <v>426</v>
      </c>
    </row>
    <row r="316" spans="2:51" s="13" customFormat="1" ht="12">
      <c r="B316" s="206"/>
      <c r="C316" s="207"/>
      <c r="D316" s="208" t="s">
        <v>171</v>
      </c>
      <c r="E316" s="209" t="s">
        <v>1</v>
      </c>
      <c r="F316" s="210" t="s">
        <v>172</v>
      </c>
      <c r="G316" s="207"/>
      <c r="H316" s="209" t="s">
        <v>1</v>
      </c>
      <c r="I316" s="211"/>
      <c r="J316" s="207"/>
      <c r="K316" s="207"/>
      <c r="L316" s="212"/>
      <c r="M316" s="213"/>
      <c r="N316" s="214"/>
      <c r="O316" s="214"/>
      <c r="P316" s="214"/>
      <c r="Q316" s="214"/>
      <c r="R316" s="214"/>
      <c r="S316" s="214"/>
      <c r="T316" s="215"/>
      <c r="AT316" s="216" t="s">
        <v>171</v>
      </c>
      <c r="AU316" s="216" t="s">
        <v>91</v>
      </c>
      <c r="AV316" s="13" t="s">
        <v>89</v>
      </c>
      <c r="AW316" s="13" t="s">
        <v>38</v>
      </c>
      <c r="AX316" s="13" t="s">
        <v>82</v>
      </c>
      <c r="AY316" s="216" t="s">
        <v>162</v>
      </c>
    </row>
    <row r="317" spans="2:51" s="13" customFormat="1" ht="12">
      <c r="B317" s="206"/>
      <c r="C317" s="207"/>
      <c r="D317" s="208" t="s">
        <v>171</v>
      </c>
      <c r="E317" s="209" t="s">
        <v>1</v>
      </c>
      <c r="F317" s="210" t="s">
        <v>427</v>
      </c>
      <c r="G317" s="207"/>
      <c r="H317" s="209" t="s">
        <v>1</v>
      </c>
      <c r="I317" s="211"/>
      <c r="J317" s="207"/>
      <c r="K317" s="207"/>
      <c r="L317" s="212"/>
      <c r="M317" s="213"/>
      <c r="N317" s="214"/>
      <c r="O317" s="214"/>
      <c r="P317" s="214"/>
      <c r="Q317" s="214"/>
      <c r="R317" s="214"/>
      <c r="S317" s="214"/>
      <c r="T317" s="215"/>
      <c r="AT317" s="216" t="s">
        <v>171</v>
      </c>
      <c r="AU317" s="216" t="s">
        <v>91</v>
      </c>
      <c r="AV317" s="13" t="s">
        <v>89</v>
      </c>
      <c r="AW317" s="13" t="s">
        <v>38</v>
      </c>
      <c r="AX317" s="13" t="s">
        <v>82</v>
      </c>
      <c r="AY317" s="216" t="s">
        <v>162</v>
      </c>
    </row>
    <row r="318" spans="2:51" s="14" customFormat="1" ht="12">
      <c r="B318" s="217"/>
      <c r="C318" s="218"/>
      <c r="D318" s="208" t="s">
        <v>171</v>
      </c>
      <c r="E318" s="219" t="s">
        <v>1</v>
      </c>
      <c r="F318" s="220" t="s">
        <v>428</v>
      </c>
      <c r="G318" s="218"/>
      <c r="H318" s="221">
        <v>358.36</v>
      </c>
      <c r="I318" s="222"/>
      <c r="J318" s="218"/>
      <c r="K318" s="218"/>
      <c r="L318" s="223"/>
      <c r="M318" s="224"/>
      <c r="N318" s="225"/>
      <c r="O318" s="225"/>
      <c r="P318" s="225"/>
      <c r="Q318" s="225"/>
      <c r="R318" s="225"/>
      <c r="S318" s="225"/>
      <c r="T318" s="226"/>
      <c r="AT318" s="227" t="s">
        <v>171</v>
      </c>
      <c r="AU318" s="227" t="s">
        <v>91</v>
      </c>
      <c r="AV318" s="14" t="s">
        <v>91</v>
      </c>
      <c r="AW318" s="14" t="s">
        <v>38</v>
      </c>
      <c r="AX318" s="14" t="s">
        <v>82</v>
      </c>
      <c r="AY318" s="227" t="s">
        <v>162</v>
      </c>
    </row>
    <row r="319" spans="2:51" s="14" customFormat="1" ht="12">
      <c r="B319" s="217"/>
      <c r="C319" s="218"/>
      <c r="D319" s="208" t="s">
        <v>171</v>
      </c>
      <c r="E319" s="219" t="s">
        <v>1</v>
      </c>
      <c r="F319" s="220" t="s">
        <v>429</v>
      </c>
      <c r="G319" s="218"/>
      <c r="H319" s="221">
        <v>192.1</v>
      </c>
      <c r="I319" s="222"/>
      <c r="J319" s="218"/>
      <c r="K319" s="218"/>
      <c r="L319" s="223"/>
      <c r="M319" s="224"/>
      <c r="N319" s="225"/>
      <c r="O319" s="225"/>
      <c r="P319" s="225"/>
      <c r="Q319" s="225"/>
      <c r="R319" s="225"/>
      <c r="S319" s="225"/>
      <c r="T319" s="226"/>
      <c r="AT319" s="227" t="s">
        <v>171</v>
      </c>
      <c r="AU319" s="227" t="s">
        <v>91</v>
      </c>
      <c r="AV319" s="14" t="s">
        <v>91</v>
      </c>
      <c r="AW319" s="14" t="s">
        <v>38</v>
      </c>
      <c r="AX319" s="14" t="s">
        <v>82</v>
      </c>
      <c r="AY319" s="227" t="s">
        <v>162</v>
      </c>
    </row>
    <row r="320" spans="2:51" s="14" customFormat="1" ht="12">
      <c r="B320" s="217"/>
      <c r="C320" s="218"/>
      <c r="D320" s="208" t="s">
        <v>171</v>
      </c>
      <c r="E320" s="219" t="s">
        <v>1</v>
      </c>
      <c r="F320" s="220" t="s">
        <v>430</v>
      </c>
      <c r="G320" s="218"/>
      <c r="H320" s="221">
        <v>254.69</v>
      </c>
      <c r="I320" s="222"/>
      <c r="J320" s="218"/>
      <c r="K320" s="218"/>
      <c r="L320" s="223"/>
      <c r="M320" s="224"/>
      <c r="N320" s="225"/>
      <c r="O320" s="225"/>
      <c r="P320" s="225"/>
      <c r="Q320" s="225"/>
      <c r="R320" s="225"/>
      <c r="S320" s="225"/>
      <c r="T320" s="226"/>
      <c r="AT320" s="227" t="s">
        <v>171</v>
      </c>
      <c r="AU320" s="227" t="s">
        <v>91</v>
      </c>
      <c r="AV320" s="14" t="s">
        <v>91</v>
      </c>
      <c r="AW320" s="14" t="s">
        <v>38</v>
      </c>
      <c r="AX320" s="14" t="s">
        <v>82</v>
      </c>
      <c r="AY320" s="227" t="s">
        <v>162</v>
      </c>
    </row>
    <row r="321" spans="2:51" s="14" customFormat="1" ht="12">
      <c r="B321" s="217"/>
      <c r="C321" s="218"/>
      <c r="D321" s="208" t="s">
        <v>171</v>
      </c>
      <c r="E321" s="219" t="s">
        <v>1</v>
      </c>
      <c r="F321" s="220" t="s">
        <v>431</v>
      </c>
      <c r="G321" s="218"/>
      <c r="H321" s="221">
        <v>290.63</v>
      </c>
      <c r="I321" s="222"/>
      <c r="J321" s="218"/>
      <c r="K321" s="218"/>
      <c r="L321" s="223"/>
      <c r="M321" s="224"/>
      <c r="N321" s="225"/>
      <c r="O321" s="225"/>
      <c r="P321" s="225"/>
      <c r="Q321" s="225"/>
      <c r="R321" s="225"/>
      <c r="S321" s="225"/>
      <c r="T321" s="226"/>
      <c r="AT321" s="227" t="s">
        <v>171</v>
      </c>
      <c r="AU321" s="227" t="s">
        <v>91</v>
      </c>
      <c r="AV321" s="14" t="s">
        <v>91</v>
      </c>
      <c r="AW321" s="14" t="s">
        <v>38</v>
      </c>
      <c r="AX321" s="14" t="s">
        <v>82</v>
      </c>
      <c r="AY321" s="227" t="s">
        <v>162</v>
      </c>
    </row>
    <row r="322" spans="2:51" s="14" customFormat="1" ht="12">
      <c r="B322" s="217"/>
      <c r="C322" s="218"/>
      <c r="D322" s="208" t="s">
        <v>171</v>
      </c>
      <c r="E322" s="219" t="s">
        <v>1</v>
      </c>
      <c r="F322" s="220" t="s">
        <v>432</v>
      </c>
      <c r="G322" s="218"/>
      <c r="H322" s="221">
        <v>337.91</v>
      </c>
      <c r="I322" s="222"/>
      <c r="J322" s="218"/>
      <c r="K322" s="218"/>
      <c r="L322" s="223"/>
      <c r="M322" s="224"/>
      <c r="N322" s="225"/>
      <c r="O322" s="225"/>
      <c r="P322" s="225"/>
      <c r="Q322" s="225"/>
      <c r="R322" s="225"/>
      <c r="S322" s="225"/>
      <c r="T322" s="226"/>
      <c r="AT322" s="227" t="s">
        <v>171</v>
      </c>
      <c r="AU322" s="227" t="s">
        <v>91</v>
      </c>
      <c r="AV322" s="14" t="s">
        <v>91</v>
      </c>
      <c r="AW322" s="14" t="s">
        <v>38</v>
      </c>
      <c r="AX322" s="14" t="s">
        <v>82</v>
      </c>
      <c r="AY322" s="227" t="s">
        <v>162</v>
      </c>
    </row>
    <row r="323" spans="2:51" s="15" customFormat="1" ht="12">
      <c r="B323" s="228"/>
      <c r="C323" s="229"/>
      <c r="D323" s="208" t="s">
        <v>171</v>
      </c>
      <c r="E323" s="230" t="s">
        <v>1</v>
      </c>
      <c r="F323" s="231" t="s">
        <v>174</v>
      </c>
      <c r="G323" s="229"/>
      <c r="H323" s="232">
        <v>1433.69</v>
      </c>
      <c r="I323" s="233"/>
      <c r="J323" s="229"/>
      <c r="K323" s="229"/>
      <c r="L323" s="234"/>
      <c r="M323" s="235"/>
      <c r="N323" s="236"/>
      <c r="O323" s="236"/>
      <c r="P323" s="236"/>
      <c r="Q323" s="236"/>
      <c r="R323" s="236"/>
      <c r="S323" s="236"/>
      <c r="T323" s="237"/>
      <c r="AT323" s="238" t="s">
        <v>171</v>
      </c>
      <c r="AU323" s="238" t="s">
        <v>91</v>
      </c>
      <c r="AV323" s="15" t="s">
        <v>169</v>
      </c>
      <c r="AW323" s="15" t="s">
        <v>38</v>
      </c>
      <c r="AX323" s="15" t="s">
        <v>89</v>
      </c>
      <c r="AY323" s="238" t="s">
        <v>162</v>
      </c>
    </row>
    <row r="324" spans="1:65" s="2" customFormat="1" ht="16.5" customHeight="1">
      <c r="A324" s="36"/>
      <c r="B324" s="37"/>
      <c r="C324" s="193" t="s">
        <v>433</v>
      </c>
      <c r="D324" s="193" t="s">
        <v>164</v>
      </c>
      <c r="E324" s="194" t="s">
        <v>434</v>
      </c>
      <c r="F324" s="195" t="s">
        <v>435</v>
      </c>
      <c r="G324" s="196" t="s">
        <v>167</v>
      </c>
      <c r="H324" s="197">
        <v>18.6</v>
      </c>
      <c r="I324" s="198"/>
      <c r="J324" s="199">
        <f>ROUND(I324*H324,2)</f>
        <v>0</v>
      </c>
      <c r="K324" s="195" t="s">
        <v>168</v>
      </c>
      <c r="L324" s="41"/>
      <c r="M324" s="200" t="s">
        <v>1</v>
      </c>
      <c r="N324" s="201" t="s">
        <v>47</v>
      </c>
      <c r="O324" s="73"/>
      <c r="P324" s="202">
        <f>O324*H324</f>
        <v>0</v>
      </c>
      <c r="Q324" s="202">
        <v>0</v>
      </c>
      <c r="R324" s="202">
        <f>Q324*H324</f>
        <v>0</v>
      </c>
      <c r="S324" s="202">
        <v>0.131</v>
      </c>
      <c r="T324" s="203">
        <f>S324*H324</f>
        <v>2.4366000000000003</v>
      </c>
      <c r="U324" s="36"/>
      <c r="V324" s="36"/>
      <c r="W324" s="36"/>
      <c r="X324" s="36"/>
      <c r="Y324" s="36"/>
      <c r="Z324" s="36"/>
      <c r="AA324" s="36"/>
      <c r="AB324" s="36"/>
      <c r="AC324" s="36"/>
      <c r="AD324" s="36"/>
      <c r="AE324" s="36"/>
      <c r="AR324" s="204" t="s">
        <v>169</v>
      </c>
      <c r="AT324" s="204" t="s">
        <v>164</v>
      </c>
      <c r="AU324" s="204" t="s">
        <v>91</v>
      </c>
      <c r="AY324" s="18" t="s">
        <v>162</v>
      </c>
      <c r="BE324" s="205">
        <f>IF(N324="základní",J324,0)</f>
        <v>0</v>
      </c>
      <c r="BF324" s="205">
        <f>IF(N324="snížená",J324,0)</f>
        <v>0</v>
      </c>
      <c r="BG324" s="205">
        <f>IF(N324="zákl. přenesená",J324,0)</f>
        <v>0</v>
      </c>
      <c r="BH324" s="205">
        <f>IF(N324="sníž. přenesená",J324,0)</f>
        <v>0</v>
      </c>
      <c r="BI324" s="205">
        <f>IF(N324="nulová",J324,0)</f>
        <v>0</v>
      </c>
      <c r="BJ324" s="18" t="s">
        <v>89</v>
      </c>
      <c r="BK324" s="205">
        <f>ROUND(I324*H324,2)</f>
        <v>0</v>
      </c>
      <c r="BL324" s="18" t="s">
        <v>169</v>
      </c>
      <c r="BM324" s="204" t="s">
        <v>436</v>
      </c>
    </row>
    <row r="325" spans="1:65" s="2" customFormat="1" ht="16.5" customHeight="1">
      <c r="A325" s="36"/>
      <c r="B325" s="37"/>
      <c r="C325" s="193" t="s">
        <v>437</v>
      </c>
      <c r="D325" s="193" t="s">
        <v>164</v>
      </c>
      <c r="E325" s="194" t="s">
        <v>438</v>
      </c>
      <c r="F325" s="195" t="s">
        <v>439</v>
      </c>
      <c r="G325" s="196" t="s">
        <v>204</v>
      </c>
      <c r="H325" s="197">
        <v>232.188</v>
      </c>
      <c r="I325" s="198"/>
      <c r="J325" s="199">
        <f>ROUND(I325*H325,2)</f>
        <v>0</v>
      </c>
      <c r="K325" s="195" t="s">
        <v>168</v>
      </c>
      <c r="L325" s="41"/>
      <c r="M325" s="200" t="s">
        <v>1</v>
      </c>
      <c r="N325" s="201" t="s">
        <v>47</v>
      </c>
      <c r="O325" s="73"/>
      <c r="P325" s="202">
        <f>O325*H325</f>
        <v>0</v>
      </c>
      <c r="Q325" s="202">
        <v>0</v>
      </c>
      <c r="R325" s="202">
        <f>Q325*H325</f>
        <v>0</v>
      </c>
      <c r="S325" s="202">
        <v>1.8</v>
      </c>
      <c r="T325" s="203">
        <f>S325*H325</f>
        <v>417.9384</v>
      </c>
      <c r="U325" s="36"/>
      <c r="V325" s="36"/>
      <c r="W325" s="36"/>
      <c r="X325" s="36"/>
      <c r="Y325" s="36"/>
      <c r="Z325" s="36"/>
      <c r="AA325" s="36"/>
      <c r="AB325" s="36"/>
      <c r="AC325" s="36"/>
      <c r="AD325" s="36"/>
      <c r="AE325" s="36"/>
      <c r="AR325" s="204" t="s">
        <v>169</v>
      </c>
      <c r="AT325" s="204" t="s">
        <v>164</v>
      </c>
      <c r="AU325" s="204" t="s">
        <v>91</v>
      </c>
      <c r="AY325" s="18" t="s">
        <v>162</v>
      </c>
      <c r="BE325" s="205">
        <f>IF(N325="základní",J325,0)</f>
        <v>0</v>
      </c>
      <c r="BF325" s="205">
        <f>IF(N325="snížená",J325,0)</f>
        <v>0</v>
      </c>
      <c r="BG325" s="205">
        <f>IF(N325="zákl. přenesená",J325,0)</f>
        <v>0</v>
      </c>
      <c r="BH325" s="205">
        <f>IF(N325="sníž. přenesená",J325,0)</f>
        <v>0</v>
      </c>
      <c r="BI325" s="205">
        <f>IF(N325="nulová",J325,0)</f>
        <v>0</v>
      </c>
      <c r="BJ325" s="18" t="s">
        <v>89</v>
      </c>
      <c r="BK325" s="205">
        <f>ROUND(I325*H325,2)</f>
        <v>0</v>
      </c>
      <c r="BL325" s="18" t="s">
        <v>169</v>
      </c>
      <c r="BM325" s="204" t="s">
        <v>440</v>
      </c>
    </row>
    <row r="326" spans="2:51" s="13" customFormat="1" ht="12">
      <c r="B326" s="206"/>
      <c r="C326" s="207"/>
      <c r="D326" s="208" t="s">
        <v>171</v>
      </c>
      <c r="E326" s="209" t="s">
        <v>1</v>
      </c>
      <c r="F326" s="210" t="s">
        <v>441</v>
      </c>
      <c r="G326" s="207"/>
      <c r="H326" s="209" t="s">
        <v>1</v>
      </c>
      <c r="I326" s="211"/>
      <c r="J326" s="207"/>
      <c r="K326" s="207"/>
      <c r="L326" s="212"/>
      <c r="M326" s="213"/>
      <c r="N326" s="214"/>
      <c r="O326" s="214"/>
      <c r="P326" s="214"/>
      <c r="Q326" s="214"/>
      <c r="R326" s="214"/>
      <c r="S326" s="214"/>
      <c r="T326" s="215"/>
      <c r="AT326" s="216" t="s">
        <v>171</v>
      </c>
      <c r="AU326" s="216" t="s">
        <v>91</v>
      </c>
      <c r="AV326" s="13" t="s">
        <v>89</v>
      </c>
      <c r="AW326" s="13" t="s">
        <v>38</v>
      </c>
      <c r="AX326" s="13" t="s">
        <v>82</v>
      </c>
      <c r="AY326" s="216" t="s">
        <v>162</v>
      </c>
    </row>
    <row r="327" spans="2:51" s="14" customFormat="1" ht="12">
      <c r="B327" s="217"/>
      <c r="C327" s="218"/>
      <c r="D327" s="208" t="s">
        <v>171</v>
      </c>
      <c r="E327" s="219" t="s">
        <v>1</v>
      </c>
      <c r="F327" s="220" t="s">
        <v>442</v>
      </c>
      <c r="G327" s="218"/>
      <c r="H327" s="221">
        <v>232.188</v>
      </c>
      <c r="I327" s="222"/>
      <c r="J327" s="218"/>
      <c r="K327" s="218"/>
      <c r="L327" s="223"/>
      <c r="M327" s="224"/>
      <c r="N327" s="225"/>
      <c r="O327" s="225"/>
      <c r="P327" s="225"/>
      <c r="Q327" s="225"/>
      <c r="R327" s="225"/>
      <c r="S327" s="225"/>
      <c r="T327" s="226"/>
      <c r="AT327" s="227" t="s">
        <v>171</v>
      </c>
      <c r="AU327" s="227" t="s">
        <v>91</v>
      </c>
      <c r="AV327" s="14" t="s">
        <v>91</v>
      </c>
      <c r="AW327" s="14" t="s">
        <v>38</v>
      </c>
      <c r="AX327" s="14" t="s">
        <v>82</v>
      </c>
      <c r="AY327" s="227" t="s">
        <v>162</v>
      </c>
    </row>
    <row r="328" spans="2:51" s="15" customFormat="1" ht="12">
      <c r="B328" s="228"/>
      <c r="C328" s="229"/>
      <c r="D328" s="208" t="s">
        <v>171</v>
      </c>
      <c r="E328" s="230" t="s">
        <v>1</v>
      </c>
      <c r="F328" s="231" t="s">
        <v>174</v>
      </c>
      <c r="G328" s="229"/>
      <c r="H328" s="232">
        <v>232.188</v>
      </c>
      <c r="I328" s="233"/>
      <c r="J328" s="229"/>
      <c r="K328" s="229"/>
      <c r="L328" s="234"/>
      <c r="M328" s="235"/>
      <c r="N328" s="236"/>
      <c r="O328" s="236"/>
      <c r="P328" s="236"/>
      <c r="Q328" s="236"/>
      <c r="R328" s="236"/>
      <c r="S328" s="236"/>
      <c r="T328" s="237"/>
      <c r="AT328" s="238" t="s">
        <v>171</v>
      </c>
      <c r="AU328" s="238" t="s">
        <v>91</v>
      </c>
      <c r="AV328" s="15" t="s">
        <v>169</v>
      </c>
      <c r="AW328" s="15" t="s">
        <v>38</v>
      </c>
      <c r="AX328" s="15" t="s">
        <v>89</v>
      </c>
      <c r="AY328" s="238" t="s">
        <v>162</v>
      </c>
    </row>
    <row r="329" spans="1:65" s="2" customFormat="1" ht="16.5" customHeight="1">
      <c r="A329" s="36"/>
      <c r="B329" s="37"/>
      <c r="C329" s="193" t="s">
        <v>443</v>
      </c>
      <c r="D329" s="193" t="s">
        <v>164</v>
      </c>
      <c r="E329" s="194" t="s">
        <v>444</v>
      </c>
      <c r="F329" s="195" t="s">
        <v>445</v>
      </c>
      <c r="G329" s="196" t="s">
        <v>204</v>
      </c>
      <c r="H329" s="197">
        <v>6.715</v>
      </c>
      <c r="I329" s="198"/>
      <c r="J329" s="199">
        <f>ROUND(I329*H329,2)</f>
        <v>0</v>
      </c>
      <c r="K329" s="195" t="s">
        <v>168</v>
      </c>
      <c r="L329" s="41"/>
      <c r="M329" s="200" t="s">
        <v>1</v>
      </c>
      <c r="N329" s="201" t="s">
        <v>47</v>
      </c>
      <c r="O329" s="73"/>
      <c r="P329" s="202">
        <f>O329*H329</f>
        <v>0</v>
      </c>
      <c r="Q329" s="202">
        <v>0</v>
      </c>
      <c r="R329" s="202">
        <f>Q329*H329</f>
        <v>0</v>
      </c>
      <c r="S329" s="202">
        <v>1.594</v>
      </c>
      <c r="T329" s="203">
        <f>S329*H329</f>
        <v>10.703710000000001</v>
      </c>
      <c r="U329" s="36"/>
      <c r="V329" s="36"/>
      <c r="W329" s="36"/>
      <c r="X329" s="36"/>
      <c r="Y329" s="36"/>
      <c r="Z329" s="36"/>
      <c r="AA329" s="36"/>
      <c r="AB329" s="36"/>
      <c r="AC329" s="36"/>
      <c r="AD329" s="36"/>
      <c r="AE329" s="36"/>
      <c r="AR329" s="204" t="s">
        <v>169</v>
      </c>
      <c r="AT329" s="204" t="s">
        <v>164</v>
      </c>
      <c r="AU329" s="204" t="s">
        <v>91</v>
      </c>
      <c r="AY329" s="18" t="s">
        <v>162</v>
      </c>
      <c r="BE329" s="205">
        <f>IF(N329="základní",J329,0)</f>
        <v>0</v>
      </c>
      <c r="BF329" s="205">
        <f>IF(N329="snížená",J329,0)</f>
        <v>0</v>
      </c>
      <c r="BG329" s="205">
        <f>IF(N329="zákl. přenesená",J329,0)</f>
        <v>0</v>
      </c>
      <c r="BH329" s="205">
        <f>IF(N329="sníž. přenesená",J329,0)</f>
        <v>0</v>
      </c>
      <c r="BI329" s="205">
        <f>IF(N329="nulová",J329,0)</f>
        <v>0</v>
      </c>
      <c r="BJ329" s="18" t="s">
        <v>89</v>
      </c>
      <c r="BK329" s="205">
        <f>ROUND(I329*H329,2)</f>
        <v>0</v>
      </c>
      <c r="BL329" s="18" t="s">
        <v>169</v>
      </c>
      <c r="BM329" s="204" t="s">
        <v>446</v>
      </c>
    </row>
    <row r="330" spans="2:51" s="13" customFormat="1" ht="12">
      <c r="B330" s="206"/>
      <c r="C330" s="207"/>
      <c r="D330" s="208" t="s">
        <v>171</v>
      </c>
      <c r="E330" s="209" t="s">
        <v>1</v>
      </c>
      <c r="F330" s="210" t="s">
        <v>441</v>
      </c>
      <c r="G330" s="207"/>
      <c r="H330" s="209" t="s">
        <v>1</v>
      </c>
      <c r="I330" s="211"/>
      <c r="J330" s="207"/>
      <c r="K330" s="207"/>
      <c r="L330" s="212"/>
      <c r="M330" s="213"/>
      <c r="N330" s="214"/>
      <c r="O330" s="214"/>
      <c r="P330" s="214"/>
      <c r="Q330" s="214"/>
      <c r="R330" s="214"/>
      <c r="S330" s="214"/>
      <c r="T330" s="215"/>
      <c r="AT330" s="216" t="s">
        <v>171</v>
      </c>
      <c r="AU330" s="216" t="s">
        <v>91</v>
      </c>
      <c r="AV330" s="13" t="s">
        <v>89</v>
      </c>
      <c r="AW330" s="13" t="s">
        <v>38</v>
      </c>
      <c r="AX330" s="13" t="s">
        <v>82</v>
      </c>
      <c r="AY330" s="216" t="s">
        <v>162</v>
      </c>
    </row>
    <row r="331" spans="2:51" s="13" customFormat="1" ht="12">
      <c r="B331" s="206"/>
      <c r="C331" s="207"/>
      <c r="D331" s="208" t="s">
        <v>171</v>
      </c>
      <c r="E331" s="209" t="s">
        <v>1</v>
      </c>
      <c r="F331" s="210" t="s">
        <v>447</v>
      </c>
      <c r="G331" s="207"/>
      <c r="H331" s="209" t="s">
        <v>1</v>
      </c>
      <c r="I331" s="211"/>
      <c r="J331" s="207"/>
      <c r="K331" s="207"/>
      <c r="L331" s="212"/>
      <c r="M331" s="213"/>
      <c r="N331" s="214"/>
      <c r="O331" s="214"/>
      <c r="P331" s="214"/>
      <c r="Q331" s="214"/>
      <c r="R331" s="214"/>
      <c r="S331" s="214"/>
      <c r="T331" s="215"/>
      <c r="AT331" s="216" t="s">
        <v>171</v>
      </c>
      <c r="AU331" s="216" t="s">
        <v>91</v>
      </c>
      <c r="AV331" s="13" t="s">
        <v>89</v>
      </c>
      <c r="AW331" s="13" t="s">
        <v>38</v>
      </c>
      <c r="AX331" s="13" t="s">
        <v>82</v>
      </c>
      <c r="AY331" s="216" t="s">
        <v>162</v>
      </c>
    </row>
    <row r="332" spans="2:51" s="14" customFormat="1" ht="12">
      <c r="B332" s="217"/>
      <c r="C332" s="218"/>
      <c r="D332" s="208" t="s">
        <v>171</v>
      </c>
      <c r="E332" s="219" t="s">
        <v>1</v>
      </c>
      <c r="F332" s="220" t="s">
        <v>448</v>
      </c>
      <c r="G332" s="218"/>
      <c r="H332" s="221">
        <v>3.117</v>
      </c>
      <c r="I332" s="222"/>
      <c r="J332" s="218"/>
      <c r="K332" s="218"/>
      <c r="L332" s="223"/>
      <c r="M332" s="224"/>
      <c r="N332" s="225"/>
      <c r="O332" s="225"/>
      <c r="P332" s="225"/>
      <c r="Q332" s="225"/>
      <c r="R332" s="225"/>
      <c r="S332" s="225"/>
      <c r="T332" s="226"/>
      <c r="AT332" s="227" t="s">
        <v>171</v>
      </c>
      <c r="AU332" s="227" t="s">
        <v>91</v>
      </c>
      <c r="AV332" s="14" t="s">
        <v>91</v>
      </c>
      <c r="AW332" s="14" t="s">
        <v>38</v>
      </c>
      <c r="AX332" s="14" t="s">
        <v>82</v>
      </c>
      <c r="AY332" s="227" t="s">
        <v>162</v>
      </c>
    </row>
    <row r="333" spans="2:51" s="14" customFormat="1" ht="12">
      <c r="B333" s="217"/>
      <c r="C333" s="218"/>
      <c r="D333" s="208" t="s">
        <v>171</v>
      </c>
      <c r="E333" s="219" t="s">
        <v>1</v>
      </c>
      <c r="F333" s="220" t="s">
        <v>449</v>
      </c>
      <c r="G333" s="218"/>
      <c r="H333" s="221">
        <v>1.849</v>
      </c>
      <c r="I333" s="222"/>
      <c r="J333" s="218"/>
      <c r="K333" s="218"/>
      <c r="L333" s="223"/>
      <c r="M333" s="224"/>
      <c r="N333" s="225"/>
      <c r="O333" s="225"/>
      <c r="P333" s="225"/>
      <c r="Q333" s="225"/>
      <c r="R333" s="225"/>
      <c r="S333" s="225"/>
      <c r="T333" s="226"/>
      <c r="AT333" s="227" t="s">
        <v>171</v>
      </c>
      <c r="AU333" s="227" t="s">
        <v>91</v>
      </c>
      <c r="AV333" s="14" t="s">
        <v>91</v>
      </c>
      <c r="AW333" s="14" t="s">
        <v>38</v>
      </c>
      <c r="AX333" s="14" t="s">
        <v>82</v>
      </c>
      <c r="AY333" s="227" t="s">
        <v>162</v>
      </c>
    </row>
    <row r="334" spans="2:51" s="14" customFormat="1" ht="12">
      <c r="B334" s="217"/>
      <c r="C334" s="218"/>
      <c r="D334" s="208" t="s">
        <v>171</v>
      </c>
      <c r="E334" s="219" t="s">
        <v>1</v>
      </c>
      <c r="F334" s="220" t="s">
        <v>450</v>
      </c>
      <c r="G334" s="218"/>
      <c r="H334" s="221">
        <v>1.749</v>
      </c>
      <c r="I334" s="222"/>
      <c r="J334" s="218"/>
      <c r="K334" s="218"/>
      <c r="L334" s="223"/>
      <c r="M334" s="224"/>
      <c r="N334" s="225"/>
      <c r="O334" s="225"/>
      <c r="P334" s="225"/>
      <c r="Q334" s="225"/>
      <c r="R334" s="225"/>
      <c r="S334" s="225"/>
      <c r="T334" s="226"/>
      <c r="AT334" s="227" t="s">
        <v>171</v>
      </c>
      <c r="AU334" s="227" t="s">
        <v>91</v>
      </c>
      <c r="AV334" s="14" t="s">
        <v>91</v>
      </c>
      <c r="AW334" s="14" t="s">
        <v>38</v>
      </c>
      <c r="AX334" s="14" t="s">
        <v>82</v>
      </c>
      <c r="AY334" s="227" t="s">
        <v>162</v>
      </c>
    </row>
    <row r="335" spans="2:51" s="15" customFormat="1" ht="12">
      <c r="B335" s="228"/>
      <c r="C335" s="229"/>
      <c r="D335" s="208" t="s">
        <v>171</v>
      </c>
      <c r="E335" s="230" t="s">
        <v>1</v>
      </c>
      <c r="F335" s="231" t="s">
        <v>174</v>
      </c>
      <c r="G335" s="229"/>
      <c r="H335" s="232">
        <v>6.715</v>
      </c>
      <c r="I335" s="233"/>
      <c r="J335" s="229"/>
      <c r="K335" s="229"/>
      <c r="L335" s="234"/>
      <c r="M335" s="235"/>
      <c r="N335" s="236"/>
      <c r="O335" s="236"/>
      <c r="P335" s="236"/>
      <c r="Q335" s="236"/>
      <c r="R335" s="236"/>
      <c r="S335" s="236"/>
      <c r="T335" s="237"/>
      <c r="AT335" s="238" t="s">
        <v>171</v>
      </c>
      <c r="AU335" s="238" t="s">
        <v>91</v>
      </c>
      <c r="AV335" s="15" t="s">
        <v>169</v>
      </c>
      <c r="AW335" s="15" t="s">
        <v>38</v>
      </c>
      <c r="AX335" s="15" t="s">
        <v>89</v>
      </c>
      <c r="AY335" s="238" t="s">
        <v>162</v>
      </c>
    </row>
    <row r="336" spans="1:65" s="2" customFormat="1" ht="33.75" customHeight="1">
      <c r="A336" s="36"/>
      <c r="B336" s="37"/>
      <c r="C336" s="334" t="s">
        <v>451</v>
      </c>
      <c r="D336" s="334" t="s">
        <v>164</v>
      </c>
      <c r="E336" s="335" t="s">
        <v>452</v>
      </c>
      <c r="F336" s="336" t="s">
        <v>1806</v>
      </c>
      <c r="G336" s="337" t="s">
        <v>167</v>
      </c>
      <c r="H336" s="338">
        <v>115.913</v>
      </c>
      <c r="I336" s="339"/>
      <c r="J336" s="340">
        <f>ROUND(I336*H336,2)</f>
        <v>0</v>
      </c>
      <c r="K336" s="336" t="s">
        <v>168</v>
      </c>
      <c r="L336" s="41"/>
      <c r="M336" s="200" t="s">
        <v>1</v>
      </c>
      <c r="N336" s="201" t="s">
        <v>47</v>
      </c>
      <c r="O336" s="73"/>
      <c r="P336" s="202">
        <f>O336*H336</f>
        <v>0</v>
      </c>
      <c r="Q336" s="202">
        <v>0</v>
      </c>
      <c r="R336" s="202">
        <f>Q336*H336</f>
        <v>0</v>
      </c>
      <c r="S336" s="202">
        <v>0.013</v>
      </c>
      <c r="T336" s="203">
        <f>S336*H336</f>
        <v>1.5068689999999998</v>
      </c>
      <c r="U336" s="36"/>
      <c r="V336" s="36"/>
      <c r="W336" s="36"/>
      <c r="X336" s="36"/>
      <c r="Y336" s="36"/>
      <c r="Z336" s="36"/>
      <c r="AA336" s="36"/>
      <c r="AB336" s="36"/>
      <c r="AC336" s="36"/>
      <c r="AD336" s="36"/>
      <c r="AE336" s="36"/>
      <c r="AR336" s="204" t="s">
        <v>169</v>
      </c>
      <c r="AT336" s="204" t="s">
        <v>164</v>
      </c>
      <c r="AU336" s="204" t="s">
        <v>91</v>
      </c>
      <c r="AY336" s="18" t="s">
        <v>162</v>
      </c>
      <c r="BE336" s="205">
        <f>IF(N336="základní",J336,0)</f>
        <v>0</v>
      </c>
      <c r="BF336" s="205">
        <f>IF(N336="snížená",J336,0)</f>
        <v>0</v>
      </c>
      <c r="BG336" s="205">
        <f>IF(N336="zákl. přenesená",J336,0)</f>
        <v>0</v>
      </c>
      <c r="BH336" s="205">
        <f>IF(N336="sníž. přenesená",J336,0)</f>
        <v>0</v>
      </c>
      <c r="BI336" s="205">
        <f>IF(N336="nulová",J336,0)</f>
        <v>0</v>
      </c>
      <c r="BJ336" s="18" t="s">
        <v>89</v>
      </c>
      <c r="BK336" s="205">
        <f>ROUND(I336*H336,2)</f>
        <v>0</v>
      </c>
      <c r="BL336" s="18" t="s">
        <v>169</v>
      </c>
      <c r="BM336" s="204" t="s">
        <v>453</v>
      </c>
    </row>
    <row r="337" spans="2:51" s="13" customFormat="1" ht="12">
      <c r="B337" s="206"/>
      <c r="C337" s="207"/>
      <c r="D337" s="208" t="s">
        <v>171</v>
      </c>
      <c r="E337" s="209" t="s">
        <v>1</v>
      </c>
      <c r="F337" s="210" t="s">
        <v>441</v>
      </c>
      <c r="G337" s="207"/>
      <c r="H337" s="209" t="s">
        <v>1</v>
      </c>
      <c r="I337" s="211"/>
      <c r="J337" s="207"/>
      <c r="K337" s="207"/>
      <c r="L337" s="212"/>
      <c r="M337" s="213"/>
      <c r="N337" s="214"/>
      <c r="O337" s="214"/>
      <c r="P337" s="214"/>
      <c r="Q337" s="214"/>
      <c r="R337" s="214"/>
      <c r="S337" s="214"/>
      <c r="T337" s="215"/>
      <c r="AT337" s="216" t="s">
        <v>171</v>
      </c>
      <c r="AU337" s="216" t="s">
        <v>91</v>
      </c>
      <c r="AV337" s="13" t="s">
        <v>89</v>
      </c>
      <c r="AW337" s="13" t="s">
        <v>38</v>
      </c>
      <c r="AX337" s="13" t="s">
        <v>82</v>
      </c>
      <c r="AY337" s="216" t="s">
        <v>162</v>
      </c>
    </row>
    <row r="338" spans="2:51" s="14" customFormat="1" ht="12">
      <c r="B338" s="217"/>
      <c r="C338" s="218"/>
      <c r="D338" s="208" t="s">
        <v>171</v>
      </c>
      <c r="E338" s="219" t="s">
        <v>1</v>
      </c>
      <c r="F338" s="220" t="s">
        <v>454</v>
      </c>
      <c r="G338" s="218"/>
      <c r="H338" s="221">
        <v>115.913</v>
      </c>
      <c r="I338" s="222"/>
      <c r="J338" s="218"/>
      <c r="K338" s="218"/>
      <c r="L338" s="223"/>
      <c r="M338" s="224"/>
      <c r="N338" s="225"/>
      <c r="O338" s="225"/>
      <c r="P338" s="225"/>
      <c r="Q338" s="225"/>
      <c r="R338" s="225"/>
      <c r="S338" s="225"/>
      <c r="T338" s="226"/>
      <c r="AT338" s="227" t="s">
        <v>171</v>
      </c>
      <c r="AU338" s="227" t="s">
        <v>91</v>
      </c>
      <c r="AV338" s="14" t="s">
        <v>91</v>
      </c>
      <c r="AW338" s="14" t="s">
        <v>38</v>
      </c>
      <c r="AX338" s="14" t="s">
        <v>82</v>
      </c>
      <c r="AY338" s="227" t="s">
        <v>162</v>
      </c>
    </row>
    <row r="339" spans="2:51" s="15" customFormat="1" ht="12">
      <c r="B339" s="228"/>
      <c r="C339" s="229"/>
      <c r="D339" s="208" t="s">
        <v>171</v>
      </c>
      <c r="E339" s="230" t="s">
        <v>1</v>
      </c>
      <c r="F339" s="231" t="s">
        <v>174</v>
      </c>
      <c r="G339" s="229"/>
      <c r="H339" s="232">
        <v>115.913</v>
      </c>
      <c r="I339" s="233"/>
      <c r="J339" s="229"/>
      <c r="K339" s="229"/>
      <c r="L339" s="234"/>
      <c r="M339" s="235"/>
      <c r="N339" s="236"/>
      <c r="O339" s="236"/>
      <c r="P339" s="236"/>
      <c r="Q339" s="236"/>
      <c r="R339" s="236"/>
      <c r="S339" s="236"/>
      <c r="T339" s="237"/>
      <c r="AT339" s="238" t="s">
        <v>171</v>
      </c>
      <c r="AU339" s="238" t="s">
        <v>91</v>
      </c>
      <c r="AV339" s="15" t="s">
        <v>169</v>
      </c>
      <c r="AW339" s="15" t="s">
        <v>38</v>
      </c>
      <c r="AX339" s="15" t="s">
        <v>89</v>
      </c>
      <c r="AY339" s="238" t="s">
        <v>162</v>
      </c>
    </row>
    <row r="340" spans="1:65" s="2" customFormat="1" ht="16.5" customHeight="1">
      <c r="A340" s="36"/>
      <c r="B340" s="37"/>
      <c r="C340" s="193" t="s">
        <v>455</v>
      </c>
      <c r="D340" s="193" t="s">
        <v>164</v>
      </c>
      <c r="E340" s="194" t="s">
        <v>456</v>
      </c>
      <c r="F340" s="195" t="s">
        <v>457</v>
      </c>
      <c r="G340" s="196" t="s">
        <v>167</v>
      </c>
      <c r="H340" s="197">
        <v>22.01</v>
      </c>
      <c r="I340" s="198"/>
      <c r="J340" s="199">
        <f>ROUND(I340*H340,2)</f>
        <v>0</v>
      </c>
      <c r="K340" s="195" t="s">
        <v>168</v>
      </c>
      <c r="L340" s="41"/>
      <c r="M340" s="200" t="s">
        <v>1</v>
      </c>
      <c r="N340" s="201" t="s">
        <v>47</v>
      </c>
      <c r="O340" s="73"/>
      <c r="P340" s="202">
        <f>O340*H340</f>
        <v>0</v>
      </c>
      <c r="Q340" s="202">
        <v>0</v>
      </c>
      <c r="R340" s="202">
        <f>Q340*H340</f>
        <v>0</v>
      </c>
      <c r="S340" s="202">
        <v>0.033</v>
      </c>
      <c r="T340" s="203">
        <f>S340*H340</f>
        <v>0.72633</v>
      </c>
      <c r="U340" s="36"/>
      <c r="V340" s="36"/>
      <c r="W340" s="36"/>
      <c r="X340" s="36"/>
      <c r="Y340" s="36"/>
      <c r="Z340" s="36"/>
      <c r="AA340" s="36"/>
      <c r="AB340" s="36"/>
      <c r="AC340" s="36"/>
      <c r="AD340" s="36"/>
      <c r="AE340" s="36"/>
      <c r="AR340" s="204" t="s">
        <v>169</v>
      </c>
      <c r="AT340" s="204" t="s">
        <v>164</v>
      </c>
      <c r="AU340" s="204" t="s">
        <v>91</v>
      </c>
      <c r="AY340" s="18" t="s">
        <v>162</v>
      </c>
      <c r="BE340" s="205">
        <f>IF(N340="základní",J340,0)</f>
        <v>0</v>
      </c>
      <c r="BF340" s="205">
        <f>IF(N340="snížená",J340,0)</f>
        <v>0</v>
      </c>
      <c r="BG340" s="205">
        <f>IF(N340="zákl. přenesená",J340,0)</f>
        <v>0</v>
      </c>
      <c r="BH340" s="205">
        <f>IF(N340="sníž. přenesená",J340,0)</f>
        <v>0</v>
      </c>
      <c r="BI340" s="205">
        <f>IF(N340="nulová",J340,0)</f>
        <v>0</v>
      </c>
      <c r="BJ340" s="18" t="s">
        <v>89</v>
      </c>
      <c r="BK340" s="205">
        <f>ROUND(I340*H340,2)</f>
        <v>0</v>
      </c>
      <c r="BL340" s="18" t="s">
        <v>169</v>
      </c>
      <c r="BM340" s="204" t="s">
        <v>458</v>
      </c>
    </row>
    <row r="341" spans="1:65" s="2" customFormat="1" ht="16.5" customHeight="1">
      <c r="A341" s="36"/>
      <c r="B341" s="37"/>
      <c r="C341" s="193" t="s">
        <v>459</v>
      </c>
      <c r="D341" s="193" t="s">
        <v>164</v>
      </c>
      <c r="E341" s="194" t="s">
        <v>460</v>
      </c>
      <c r="F341" s="195" t="s">
        <v>461</v>
      </c>
      <c r="G341" s="196" t="s">
        <v>204</v>
      </c>
      <c r="H341" s="197">
        <v>0.792</v>
      </c>
      <c r="I341" s="198"/>
      <c r="J341" s="199">
        <f>ROUND(I341*H341,2)</f>
        <v>0</v>
      </c>
      <c r="K341" s="195" t="s">
        <v>168</v>
      </c>
      <c r="L341" s="41"/>
      <c r="M341" s="200" t="s">
        <v>1</v>
      </c>
      <c r="N341" s="201" t="s">
        <v>47</v>
      </c>
      <c r="O341" s="73"/>
      <c r="P341" s="202">
        <f>O341*H341</f>
        <v>0</v>
      </c>
      <c r="Q341" s="202">
        <v>0</v>
      </c>
      <c r="R341" s="202">
        <f>Q341*H341</f>
        <v>0</v>
      </c>
      <c r="S341" s="202">
        <v>1.8</v>
      </c>
      <c r="T341" s="203">
        <f>S341*H341</f>
        <v>1.4256000000000002</v>
      </c>
      <c r="U341" s="36"/>
      <c r="V341" s="36"/>
      <c r="W341" s="36"/>
      <c r="X341" s="36"/>
      <c r="Y341" s="36"/>
      <c r="Z341" s="36"/>
      <c r="AA341" s="36"/>
      <c r="AB341" s="36"/>
      <c r="AC341" s="36"/>
      <c r="AD341" s="36"/>
      <c r="AE341" s="36"/>
      <c r="AR341" s="204" t="s">
        <v>169</v>
      </c>
      <c r="AT341" s="204" t="s">
        <v>164</v>
      </c>
      <c r="AU341" s="204" t="s">
        <v>91</v>
      </c>
      <c r="AY341" s="18" t="s">
        <v>162</v>
      </c>
      <c r="BE341" s="205">
        <f>IF(N341="základní",J341,0)</f>
        <v>0</v>
      </c>
      <c r="BF341" s="205">
        <f>IF(N341="snížená",J341,0)</f>
        <v>0</v>
      </c>
      <c r="BG341" s="205">
        <f>IF(N341="zákl. přenesená",J341,0)</f>
        <v>0</v>
      </c>
      <c r="BH341" s="205">
        <f>IF(N341="sníž. přenesená",J341,0)</f>
        <v>0</v>
      </c>
      <c r="BI341" s="205">
        <f>IF(N341="nulová",J341,0)</f>
        <v>0</v>
      </c>
      <c r="BJ341" s="18" t="s">
        <v>89</v>
      </c>
      <c r="BK341" s="205">
        <f>ROUND(I341*H341,2)</f>
        <v>0</v>
      </c>
      <c r="BL341" s="18" t="s">
        <v>169</v>
      </c>
      <c r="BM341" s="204" t="s">
        <v>462</v>
      </c>
    </row>
    <row r="342" spans="2:51" s="13" customFormat="1" ht="12">
      <c r="B342" s="206"/>
      <c r="C342" s="207"/>
      <c r="D342" s="208" t="s">
        <v>171</v>
      </c>
      <c r="E342" s="209" t="s">
        <v>1</v>
      </c>
      <c r="F342" s="210" t="s">
        <v>441</v>
      </c>
      <c r="G342" s="207"/>
      <c r="H342" s="209" t="s">
        <v>1</v>
      </c>
      <c r="I342" s="211"/>
      <c r="J342" s="207"/>
      <c r="K342" s="207"/>
      <c r="L342" s="212"/>
      <c r="M342" s="213"/>
      <c r="N342" s="214"/>
      <c r="O342" s="214"/>
      <c r="P342" s="214"/>
      <c r="Q342" s="214"/>
      <c r="R342" s="214"/>
      <c r="S342" s="214"/>
      <c r="T342" s="215"/>
      <c r="AT342" s="216" t="s">
        <v>171</v>
      </c>
      <c r="AU342" s="216" t="s">
        <v>91</v>
      </c>
      <c r="AV342" s="13" t="s">
        <v>89</v>
      </c>
      <c r="AW342" s="13" t="s">
        <v>38</v>
      </c>
      <c r="AX342" s="13" t="s">
        <v>82</v>
      </c>
      <c r="AY342" s="216" t="s">
        <v>162</v>
      </c>
    </row>
    <row r="343" spans="2:51" s="14" customFormat="1" ht="12">
      <c r="B343" s="217"/>
      <c r="C343" s="218"/>
      <c r="D343" s="208" t="s">
        <v>171</v>
      </c>
      <c r="E343" s="219" t="s">
        <v>1</v>
      </c>
      <c r="F343" s="220" t="s">
        <v>463</v>
      </c>
      <c r="G343" s="218"/>
      <c r="H343" s="221">
        <v>0.792</v>
      </c>
      <c r="I343" s="222"/>
      <c r="J343" s="218"/>
      <c r="K343" s="218"/>
      <c r="L343" s="223"/>
      <c r="M343" s="224"/>
      <c r="N343" s="225"/>
      <c r="O343" s="225"/>
      <c r="P343" s="225"/>
      <c r="Q343" s="225"/>
      <c r="R343" s="225"/>
      <c r="S343" s="225"/>
      <c r="T343" s="226"/>
      <c r="AT343" s="227" t="s">
        <v>171</v>
      </c>
      <c r="AU343" s="227" t="s">
        <v>91</v>
      </c>
      <c r="AV343" s="14" t="s">
        <v>91</v>
      </c>
      <c r="AW343" s="14" t="s">
        <v>38</v>
      </c>
      <c r="AX343" s="14" t="s">
        <v>82</v>
      </c>
      <c r="AY343" s="227" t="s">
        <v>162</v>
      </c>
    </row>
    <row r="344" spans="2:51" s="15" customFormat="1" ht="12">
      <c r="B344" s="228"/>
      <c r="C344" s="229"/>
      <c r="D344" s="208" t="s">
        <v>171</v>
      </c>
      <c r="E344" s="230" t="s">
        <v>1</v>
      </c>
      <c r="F344" s="231" t="s">
        <v>174</v>
      </c>
      <c r="G344" s="229"/>
      <c r="H344" s="232">
        <v>0.792</v>
      </c>
      <c r="I344" s="233"/>
      <c r="J344" s="229"/>
      <c r="K344" s="229"/>
      <c r="L344" s="234"/>
      <c r="M344" s="235"/>
      <c r="N344" s="236"/>
      <c r="O344" s="236"/>
      <c r="P344" s="236"/>
      <c r="Q344" s="236"/>
      <c r="R344" s="236"/>
      <c r="S344" s="236"/>
      <c r="T344" s="237"/>
      <c r="AT344" s="238" t="s">
        <v>171</v>
      </c>
      <c r="AU344" s="238" t="s">
        <v>91</v>
      </c>
      <c r="AV344" s="15" t="s">
        <v>169</v>
      </c>
      <c r="AW344" s="15" t="s">
        <v>38</v>
      </c>
      <c r="AX344" s="15" t="s">
        <v>89</v>
      </c>
      <c r="AY344" s="238" t="s">
        <v>162</v>
      </c>
    </row>
    <row r="345" spans="1:65" s="2" customFormat="1" ht="21.75" customHeight="1">
      <c r="A345" s="36"/>
      <c r="B345" s="37"/>
      <c r="C345" s="193" t="s">
        <v>464</v>
      </c>
      <c r="D345" s="193" t="s">
        <v>164</v>
      </c>
      <c r="E345" s="194" t="s">
        <v>465</v>
      </c>
      <c r="F345" s="195" t="s">
        <v>466</v>
      </c>
      <c r="G345" s="196" t="s">
        <v>167</v>
      </c>
      <c r="H345" s="197">
        <v>236.32</v>
      </c>
      <c r="I345" s="198"/>
      <c r="J345" s="199">
        <f>ROUND(I345*H345,2)</f>
        <v>0</v>
      </c>
      <c r="K345" s="195" t="s">
        <v>168</v>
      </c>
      <c r="L345" s="41"/>
      <c r="M345" s="200" t="s">
        <v>1</v>
      </c>
      <c r="N345" s="201" t="s">
        <v>47</v>
      </c>
      <c r="O345" s="73"/>
      <c r="P345" s="202">
        <f>O345*H345</f>
        <v>0</v>
      </c>
      <c r="Q345" s="202">
        <v>0</v>
      </c>
      <c r="R345" s="202">
        <f>Q345*H345</f>
        <v>0</v>
      </c>
      <c r="S345" s="202">
        <v>0.05</v>
      </c>
      <c r="T345" s="203">
        <f>S345*H345</f>
        <v>11.816</v>
      </c>
      <c r="U345" s="36"/>
      <c r="V345" s="36"/>
      <c r="W345" s="36"/>
      <c r="X345" s="36"/>
      <c r="Y345" s="36"/>
      <c r="Z345" s="36"/>
      <c r="AA345" s="36"/>
      <c r="AB345" s="36"/>
      <c r="AC345" s="36"/>
      <c r="AD345" s="36"/>
      <c r="AE345" s="36"/>
      <c r="AR345" s="204" t="s">
        <v>169</v>
      </c>
      <c r="AT345" s="204" t="s">
        <v>164</v>
      </c>
      <c r="AU345" s="204" t="s">
        <v>91</v>
      </c>
      <c r="AY345" s="18" t="s">
        <v>162</v>
      </c>
      <c r="BE345" s="205">
        <f>IF(N345="základní",J345,0)</f>
        <v>0</v>
      </c>
      <c r="BF345" s="205">
        <f>IF(N345="snížená",J345,0)</f>
        <v>0</v>
      </c>
      <c r="BG345" s="205">
        <f>IF(N345="zákl. přenesená",J345,0)</f>
        <v>0</v>
      </c>
      <c r="BH345" s="205">
        <f>IF(N345="sníž. přenesená",J345,0)</f>
        <v>0</v>
      </c>
      <c r="BI345" s="205">
        <f>IF(N345="nulová",J345,0)</f>
        <v>0</v>
      </c>
      <c r="BJ345" s="18" t="s">
        <v>89</v>
      </c>
      <c r="BK345" s="205">
        <f>ROUND(I345*H345,2)</f>
        <v>0</v>
      </c>
      <c r="BL345" s="18" t="s">
        <v>169</v>
      </c>
      <c r="BM345" s="204" t="s">
        <v>467</v>
      </c>
    </row>
    <row r="346" spans="1:65" s="2" customFormat="1" ht="16.5" customHeight="1">
      <c r="A346" s="36"/>
      <c r="B346" s="37"/>
      <c r="C346" s="193" t="s">
        <v>468</v>
      </c>
      <c r="D346" s="193" t="s">
        <v>164</v>
      </c>
      <c r="E346" s="194" t="s">
        <v>469</v>
      </c>
      <c r="F346" s="195" t="s">
        <v>470</v>
      </c>
      <c r="G346" s="196" t="s">
        <v>167</v>
      </c>
      <c r="H346" s="197">
        <v>395.5</v>
      </c>
      <c r="I346" s="198"/>
      <c r="J346" s="199">
        <f>ROUND(I346*H346,2)</f>
        <v>0</v>
      </c>
      <c r="K346" s="195" t="s">
        <v>168</v>
      </c>
      <c r="L346" s="41"/>
      <c r="M346" s="200" t="s">
        <v>1</v>
      </c>
      <c r="N346" s="201" t="s">
        <v>47</v>
      </c>
      <c r="O346" s="73"/>
      <c r="P346" s="202">
        <f>O346*H346</f>
        <v>0</v>
      </c>
      <c r="Q346" s="202">
        <v>0</v>
      </c>
      <c r="R346" s="202">
        <f>Q346*H346</f>
        <v>0</v>
      </c>
      <c r="S346" s="202">
        <v>0.002</v>
      </c>
      <c r="T346" s="203">
        <f>S346*H346</f>
        <v>0.791</v>
      </c>
      <c r="U346" s="36"/>
      <c r="V346" s="36"/>
      <c r="W346" s="36"/>
      <c r="X346" s="36"/>
      <c r="Y346" s="36"/>
      <c r="Z346" s="36"/>
      <c r="AA346" s="36"/>
      <c r="AB346" s="36"/>
      <c r="AC346" s="36"/>
      <c r="AD346" s="36"/>
      <c r="AE346" s="36"/>
      <c r="AR346" s="204" t="s">
        <v>169</v>
      </c>
      <c r="AT346" s="204" t="s">
        <v>164</v>
      </c>
      <c r="AU346" s="204" t="s">
        <v>91</v>
      </c>
      <c r="AY346" s="18" t="s">
        <v>162</v>
      </c>
      <c r="BE346" s="205">
        <f>IF(N346="základní",J346,0)</f>
        <v>0</v>
      </c>
      <c r="BF346" s="205">
        <f>IF(N346="snížená",J346,0)</f>
        <v>0</v>
      </c>
      <c r="BG346" s="205">
        <f>IF(N346="zákl. přenesená",J346,0)</f>
        <v>0</v>
      </c>
      <c r="BH346" s="205">
        <f>IF(N346="sníž. přenesená",J346,0)</f>
        <v>0</v>
      </c>
      <c r="BI346" s="205">
        <f>IF(N346="nulová",J346,0)</f>
        <v>0</v>
      </c>
      <c r="BJ346" s="18" t="s">
        <v>89</v>
      </c>
      <c r="BK346" s="205">
        <f>ROUND(I346*H346,2)</f>
        <v>0</v>
      </c>
      <c r="BL346" s="18" t="s">
        <v>169</v>
      </c>
      <c r="BM346" s="204" t="s">
        <v>471</v>
      </c>
    </row>
    <row r="347" spans="2:51" s="14" customFormat="1" ht="12">
      <c r="B347" s="217"/>
      <c r="C347" s="218"/>
      <c r="D347" s="208" t="s">
        <v>171</v>
      </c>
      <c r="E347" s="219" t="s">
        <v>1</v>
      </c>
      <c r="F347" s="220" t="s">
        <v>247</v>
      </c>
      <c r="G347" s="218"/>
      <c r="H347" s="221">
        <v>395.5</v>
      </c>
      <c r="I347" s="222"/>
      <c r="J347" s="218"/>
      <c r="K347" s="218"/>
      <c r="L347" s="223"/>
      <c r="M347" s="224"/>
      <c r="N347" s="225"/>
      <c r="O347" s="225"/>
      <c r="P347" s="225"/>
      <c r="Q347" s="225"/>
      <c r="R347" s="225"/>
      <c r="S347" s="225"/>
      <c r="T347" s="226"/>
      <c r="AT347" s="227" t="s">
        <v>171</v>
      </c>
      <c r="AU347" s="227" t="s">
        <v>91</v>
      </c>
      <c r="AV347" s="14" t="s">
        <v>91</v>
      </c>
      <c r="AW347" s="14" t="s">
        <v>38</v>
      </c>
      <c r="AX347" s="14" t="s">
        <v>82</v>
      </c>
      <c r="AY347" s="227" t="s">
        <v>162</v>
      </c>
    </row>
    <row r="348" spans="2:51" s="13" customFormat="1" ht="12">
      <c r="B348" s="206"/>
      <c r="C348" s="207"/>
      <c r="D348" s="208" t="s">
        <v>171</v>
      </c>
      <c r="E348" s="209" t="s">
        <v>1</v>
      </c>
      <c r="F348" s="210" t="s">
        <v>248</v>
      </c>
      <c r="G348" s="207"/>
      <c r="H348" s="209" t="s">
        <v>1</v>
      </c>
      <c r="I348" s="211"/>
      <c r="J348" s="207"/>
      <c r="K348" s="207"/>
      <c r="L348" s="212"/>
      <c r="M348" s="213"/>
      <c r="N348" s="214"/>
      <c r="O348" s="214"/>
      <c r="P348" s="214"/>
      <c r="Q348" s="214"/>
      <c r="R348" s="214"/>
      <c r="S348" s="214"/>
      <c r="T348" s="215"/>
      <c r="AT348" s="216" t="s">
        <v>171</v>
      </c>
      <c r="AU348" s="216" t="s">
        <v>91</v>
      </c>
      <c r="AV348" s="13" t="s">
        <v>89</v>
      </c>
      <c r="AW348" s="13" t="s">
        <v>38</v>
      </c>
      <c r="AX348" s="13" t="s">
        <v>82</v>
      </c>
      <c r="AY348" s="216" t="s">
        <v>162</v>
      </c>
    </row>
    <row r="349" spans="2:51" s="15" customFormat="1" ht="12">
      <c r="B349" s="228"/>
      <c r="C349" s="229"/>
      <c r="D349" s="208" t="s">
        <v>171</v>
      </c>
      <c r="E349" s="230" t="s">
        <v>1</v>
      </c>
      <c r="F349" s="231" t="s">
        <v>174</v>
      </c>
      <c r="G349" s="229"/>
      <c r="H349" s="232">
        <v>395.5</v>
      </c>
      <c r="I349" s="233"/>
      <c r="J349" s="229"/>
      <c r="K349" s="229"/>
      <c r="L349" s="234"/>
      <c r="M349" s="235"/>
      <c r="N349" s="236"/>
      <c r="O349" s="236"/>
      <c r="P349" s="236"/>
      <c r="Q349" s="236"/>
      <c r="R349" s="236"/>
      <c r="S349" s="236"/>
      <c r="T349" s="237"/>
      <c r="AT349" s="238" t="s">
        <v>171</v>
      </c>
      <c r="AU349" s="238" t="s">
        <v>91</v>
      </c>
      <c r="AV349" s="15" t="s">
        <v>169</v>
      </c>
      <c r="AW349" s="15" t="s">
        <v>38</v>
      </c>
      <c r="AX349" s="15" t="s">
        <v>89</v>
      </c>
      <c r="AY349" s="238" t="s">
        <v>162</v>
      </c>
    </row>
    <row r="350" spans="1:65" s="2" customFormat="1" ht="16.5" customHeight="1">
      <c r="A350" s="36"/>
      <c r="B350" s="37"/>
      <c r="C350" s="193" t="s">
        <v>472</v>
      </c>
      <c r="D350" s="193" t="s">
        <v>164</v>
      </c>
      <c r="E350" s="194" t="s">
        <v>473</v>
      </c>
      <c r="F350" s="195" t="s">
        <v>474</v>
      </c>
      <c r="G350" s="196" t="s">
        <v>167</v>
      </c>
      <c r="H350" s="197">
        <v>626.025</v>
      </c>
      <c r="I350" s="198"/>
      <c r="J350" s="199">
        <f>ROUND(I350*H350,2)</f>
        <v>0</v>
      </c>
      <c r="K350" s="195" t="s">
        <v>168</v>
      </c>
      <c r="L350" s="41"/>
      <c r="M350" s="200" t="s">
        <v>1</v>
      </c>
      <c r="N350" s="201" t="s">
        <v>47</v>
      </c>
      <c r="O350" s="73"/>
      <c r="P350" s="202">
        <f>O350*H350</f>
        <v>0</v>
      </c>
      <c r="Q350" s="202">
        <v>0</v>
      </c>
      <c r="R350" s="202">
        <f>Q350*H350</f>
        <v>0</v>
      </c>
      <c r="S350" s="202">
        <v>0.02</v>
      </c>
      <c r="T350" s="203">
        <f>S350*H350</f>
        <v>12.5205</v>
      </c>
      <c r="U350" s="36"/>
      <c r="V350" s="36"/>
      <c r="W350" s="36"/>
      <c r="X350" s="36"/>
      <c r="Y350" s="36"/>
      <c r="Z350" s="36"/>
      <c r="AA350" s="36"/>
      <c r="AB350" s="36"/>
      <c r="AC350" s="36"/>
      <c r="AD350" s="36"/>
      <c r="AE350" s="36"/>
      <c r="AR350" s="204" t="s">
        <v>169</v>
      </c>
      <c r="AT350" s="204" t="s">
        <v>164</v>
      </c>
      <c r="AU350" s="204" t="s">
        <v>91</v>
      </c>
      <c r="AY350" s="18" t="s">
        <v>162</v>
      </c>
      <c r="BE350" s="205">
        <f>IF(N350="základní",J350,0)</f>
        <v>0</v>
      </c>
      <c r="BF350" s="205">
        <f>IF(N350="snížená",J350,0)</f>
        <v>0</v>
      </c>
      <c r="BG350" s="205">
        <f>IF(N350="zákl. přenesená",J350,0)</f>
        <v>0</v>
      </c>
      <c r="BH350" s="205">
        <f>IF(N350="sníž. přenesená",J350,0)</f>
        <v>0</v>
      </c>
      <c r="BI350" s="205">
        <f>IF(N350="nulová",J350,0)</f>
        <v>0</v>
      </c>
      <c r="BJ350" s="18" t="s">
        <v>89</v>
      </c>
      <c r="BK350" s="205">
        <f>ROUND(I350*H350,2)</f>
        <v>0</v>
      </c>
      <c r="BL350" s="18" t="s">
        <v>169</v>
      </c>
      <c r="BM350" s="204" t="s">
        <v>475</v>
      </c>
    </row>
    <row r="351" spans="2:51" s="13" customFormat="1" ht="12">
      <c r="B351" s="206"/>
      <c r="C351" s="207"/>
      <c r="D351" s="208" t="s">
        <v>171</v>
      </c>
      <c r="E351" s="209" t="s">
        <v>1</v>
      </c>
      <c r="F351" s="210" t="s">
        <v>441</v>
      </c>
      <c r="G351" s="207"/>
      <c r="H351" s="209" t="s">
        <v>1</v>
      </c>
      <c r="I351" s="211"/>
      <c r="J351" s="207"/>
      <c r="K351" s="207"/>
      <c r="L351" s="212"/>
      <c r="M351" s="213"/>
      <c r="N351" s="214"/>
      <c r="O351" s="214"/>
      <c r="P351" s="214"/>
      <c r="Q351" s="214"/>
      <c r="R351" s="214"/>
      <c r="S351" s="214"/>
      <c r="T351" s="215"/>
      <c r="AT351" s="216" t="s">
        <v>171</v>
      </c>
      <c r="AU351" s="216" t="s">
        <v>91</v>
      </c>
      <c r="AV351" s="13" t="s">
        <v>89</v>
      </c>
      <c r="AW351" s="13" t="s">
        <v>38</v>
      </c>
      <c r="AX351" s="13" t="s">
        <v>82</v>
      </c>
      <c r="AY351" s="216" t="s">
        <v>162</v>
      </c>
    </row>
    <row r="352" spans="2:51" s="14" customFormat="1" ht="12">
      <c r="B352" s="217"/>
      <c r="C352" s="218"/>
      <c r="D352" s="208" t="s">
        <v>171</v>
      </c>
      <c r="E352" s="219" t="s">
        <v>1</v>
      </c>
      <c r="F352" s="220" t="s">
        <v>476</v>
      </c>
      <c r="G352" s="218"/>
      <c r="H352" s="221">
        <v>521.52</v>
      </c>
      <c r="I352" s="222"/>
      <c r="J352" s="218"/>
      <c r="K352" s="218"/>
      <c r="L352" s="223"/>
      <c r="M352" s="224"/>
      <c r="N352" s="225"/>
      <c r="O352" s="225"/>
      <c r="P352" s="225"/>
      <c r="Q352" s="225"/>
      <c r="R352" s="225"/>
      <c r="S352" s="225"/>
      <c r="T352" s="226"/>
      <c r="AT352" s="227" t="s">
        <v>171</v>
      </c>
      <c r="AU352" s="227" t="s">
        <v>91</v>
      </c>
      <c r="AV352" s="14" t="s">
        <v>91</v>
      </c>
      <c r="AW352" s="14" t="s">
        <v>38</v>
      </c>
      <c r="AX352" s="14" t="s">
        <v>82</v>
      </c>
      <c r="AY352" s="227" t="s">
        <v>162</v>
      </c>
    </row>
    <row r="353" spans="2:51" s="14" customFormat="1" ht="12">
      <c r="B353" s="217"/>
      <c r="C353" s="218"/>
      <c r="D353" s="208" t="s">
        <v>171</v>
      </c>
      <c r="E353" s="219" t="s">
        <v>1</v>
      </c>
      <c r="F353" s="220" t="s">
        <v>242</v>
      </c>
      <c r="G353" s="218"/>
      <c r="H353" s="221">
        <v>104.505</v>
      </c>
      <c r="I353" s="222"/>
      <c r="J353" s="218"/>
      <c r="K353" s="218"/>
      <c r="L353" s="223"/>
      <c r="M353" s="224"/>
      <c r="N353" s="225"/>
      <c r="O353" s="225"/>
      <c r="P353" s="225"/>
      <c r="Q353" s="225"/>
      <c r="R353" s="225"/>
      <c r="S353" s="225"/>
      <c r="T353" s="226"/>
      <c r="AT353" s="227" t="s">
        <v>171</v>
      </c>
      <c r="AU353" s="227" t="s">
        <v>91</v>
      </c>
      <c r="AV353" s="14" t="s">
        <v>91</v>
      </c>
      <c r="AW353" s="14" t="s">
        <v>38</v>
      </c>
      <c r="AX353" s="14" t="s">
        <v>82</v>
      </c>
      <c r="AY353" s="227" t="s">
        <v>162</v>
      </c>
    </row>
    <row r="354" spans="2:51" s="13" customFormat="1" ht="12">
      <c r="B354" s="206"/>
      <c r="C354" s="207"/>
      <c r="D354" s="208" t="s">
        <v>171</v>
      </c>
      <c r="E354" s="209" t="s">
        <v>1</v>
      </c>
      <c r="F354" s="210" t="s">
        <v>477</v>
      </c>
      <c r="G354" s="207"/>
      <c r="H354" s="209" t="s">
        <v>1</v>
      </c>
      <c r="I354" s="211"/>
      <c r="J354" s="207"/>
      <c r="K354" s="207"/>
      <c r="L354" s="212"/>
      <c r="M354" s="213"/>
      <c r="N354" s="214"/>
      <c r="O354" s="214"/>
      <c r="P354" s="214"/>
      <c r="Q354" s="214"/>
      <c r="R354" s="214"/>
      <c r="S354" s="214"/>
      <c r="T354" s="215"/>
      <c r="AT354" s="216" t="s">
        <v>171</v>
      </c>
      <c r="AU354" s="216" t="s">
        <v>91</v>
      </c>
      <c r="AV354" s="13" t="s">
        <v>89</v>
      </c>
      <c r="AW354" s="13" t="s">
        <v>38</v>
      </c>
      <c r="AX354" s="13" t="s">
        <v>82</v>
      </c>
      <c r="AY354" s="216" t="s">
        <v>162</v>
      </c>
    </row>
    <row r="355" spans="2:51" s="15" customFormat="1" ht="12">
      <c r="B355" s="228"/>
      <c r="C355" s="229"/>
      <c r="D355" s="208" t="s">
        <v>171</v>
      </c>
      <c r="E355" s="230" t="s">
        <v>1</v>
      </c>
      <c r="F355" s="231" t="s">
        <v>174</v>
      </c>
      <c r="G355" s="229"/>
      <c r="H355" s="232">
        <v>626.025</v>
      </c>
      <c r="I355" s="233"/>
      <c r="J355" s="229"/>
      <c r="K355" s="229"/>
      <c r="L355" s="234"/>
      <c r="M355" s="235"/>
      <c r="N355" s="236"/>
      <c r="O355" s="236"/>
      <c r="P355" s="236"/>
      <c r="Q355" s="236"/>
      <c r="R355" s="236"/>
      <c r="S355" s="236"/>
      <c r="T355" s="237"/>
      <c r="AT355" s="238" t="s">
        <v>171</v>
      </c>
      <c r="AU355" s="238" t="s">
        <v>91</v>
      </c>
      <c r="AV355" s="15" t="s">
        <v>169</v>
      </c>
      <c r="AW355" s="15" t="s">
        <v>38</v>
      </c>
      <c r="AX355" s="15" t="s">
        <v>89</v>
      </c>
      <c r="AY355" s="238" t="s">
        <v>162</v>
      </c>
    </row>
    <row r="356" spans="1:65" s="2" customFormat="1" ht="21.75" customHeight="1">
      <c r="A356" s="36"/>
      <c r="B356" s="37"/>
      <c r="C356" s="193" t="s">
        <v>478</v>
      </c>
      <c r="D356" s="193" t="s">
        <v>164</v>
      </c>
      <c r="E356" s="194" t="s">
        <v>479</v>
      </c>
      <c r="F356" s="195" t="s">
        <v>480</v>
      </c>
      <c r="G356" s="196" t="s">
        <v>167</v>
      </c>
      <c r="H356" s="197">
        <v>274.496</v>
      </c>
      <c r="I356" s="198"/>
      <c r="J356" s="199">
        <f>ROUND(I356*H356,2)</f>
        <v>0</v>
      </c>
      <c r="K356" s="195" t="s">
        <v>168</v>
      </c>
      <c r="L356" s="41"/>
      <c r="M356" s="200" t="s">
        <v>1</v>
      </c>
      <c r="N356" s="201" t="s">
        <v>47</v>
      </c>
      <c r="O356" s="73"/>
      <c r="P356" s="202">
        <f>O356*H356</f>
        <v>0</v>
      </c>
      <c r="Q356" s="202">
        <v>0</v>
      </c>
      <c r="R356" s="202">
        <f>Q356*H356</f>
        <v>0</v>
      </c>
      <c r="S356" s="202">
        <v>0.029</v>
      </c>
      <c r="T356" s="203">
        <f>S356*H356</f>
        <v>7.9603839999999995</v>
      </c>
      <c r="U356" s="36"/>
      <c r="V356" s="36"/>
      <c r="W356" s="36"/>
      <c r="X356" s="36"/>
      <c r="Y356" s="36"/>
      <c r="Z356" s="36"/>
      <c r="AA356" s="36"/>
      <c r="AB356" s="36"/>
      <c r="AC356" s="36"/>
      <c r="AD356" s="36"/>
      <c r="AE356" s="36"/>
      <c r="AR356" s="204" t="s">
        <v>169</v>
      </c>
      <c r="AT356" s="204" t="s">
        <v>164</v>
      </c>
      <c r="AU356" s="204" t="s">
        <v>91</v>
      </c>
      <c r="AY356" s="18" t="s">
        <v>162</v>
      </c>
      <c r="BE356" s="205">
        <f>IF(N356="základní",J356,0)</f>
        <v>0</v>
      </c>
      <c r="BF356" s="205">
        <f>IF(N356="snížená",J356,0)</f>
        <v>0</v>
      </c>
      <c r="BG356" s="205">
        <f>IF(N356="zákl. přenesená",J356,0)</f>
        <v>0</v>
      </c>
      <c r="BH356" s="205">
        <f>IF(N356="sníž. přenesená",J356,0)</f>
        <v>0</v>
      </c>
      <c r="BI356" s="205">
        <f>IF(N356="nulová",J356,0)</f>
        <v>0</v>
      </c>
      <c r="BJ356" s="18" t="s">
        <v>89</v>
      </c>
      <c r="BK356" s="205">
        <f>ROUND(I356*H356,2)</f>
        <v>0</v>
      </c>
      <c r="BL356" s="18" t="s">
        <v>169</v>
      </c>
      <c r="BM356" s="204" t="s">
        <v>481</v>
      </c>
    </row>
    <row r="357" spans="2:51" s="13" customFormat="1" ht="12">
      <c r="B357" s="206"/>
      <c r="C357" s="207"/>
      <c r="D357" s="208" t="s">
        <v>171</v>
      </c>
      <c r="E357" s="209" t="s">
        <v>1</v>
      </c>
      <c r="F357" s="210" t="s">
        <v>172</v>
      </c>
      <c r="G357" s="207"/>
      <c r="H357" s="209" t="s">
        <v>1</v>
      </c>
      <c r="I357" s="211"/>
      <c r="J357" s="207"/>
      <c r="K357" s="207"/>
      <c r="L357" s="212"/>
      <c r="M357" s="213"/>
      <c r="N357" s="214"/>
      <c r="O357" s="214"/>
      <c r="P357" s="214"/>
      <c r="Q357" s="214"/>
      <c r="R357" s="214"/>
      <c r="S357" s="214"/>
      <c r="T357" s="215"/>
      <c r="AT357" s="216" t="s">
        <v>171</v>
      </c>
      <c r="AU357" s="216" t="s">
        <v>91</v>
      </c>
      <c r="AV357" s="13" t="s">
        <v>89</v>
      </c>
      <c r="AW357" s="13" t="s">
        <v>38</v>
      </c>
      <c r="AX357" s="13" t="s">
        <v>82</v>
      </c>
      <c r="AY357" s="216" t="s">
        <v>162</v>
      </c>
    </row>
    <row r="358" spans="2:51" s="14" customFormat="1" ht="12">
      <c r="B358" s="217"/>
      <c r="C358" s="218"/>
      <c r="D358" s="208" t="s">
        <v>171</v>
      </c>
      <c r="E358" s="219" t="s">
        <v>1</v>
      </c>
      <c r="F358" s="220" t="s">
        <v>264</v>
      </c>
      <c r="G358" s="218"/>
      <c r="H358" s="221">
        <v>13.905</v>
      </c>
      <c r="I358" s="222"/>
      <c r="J358" s="218"/>
      <c r="K358" s="218"/>
      <c r="L358" s="223"/>
      <c r="M358" s="224"/>
      <c r="N358" s="225"/>
      <c r="O358" s="225"/>
      <c r="P358" s="225"/>
      <c r="Q358" s="225"/>
      <c r="R358" s="225"/>
      <c r="S358" s="225"/>
      <c r="T358" s="226"/>
      <c r="AT358" s="227" t="s">
        <v>171</v>
      </c>
      <c r="AU358" s="227" t="s">
        <v>91</v>
      </c>
      <c r="AV358" s="14" t="s">
        <v>91</v>
      </c>
      <c r="AW358" s="14" t="s">
        <v>38</v>
      </c>
      <c r="AX358" s="14" t="s">
        <v>82</v>
      </c>
      <c r="AY358" s="227" t="s">
        <v>162</v>
      </c>
    </row>
    <row r="359" spans="2:51" s="14" customFormat="1" ht="12">
      <c r="B359" s="217"/>
      <c r="C359" s="218"/>
      <c r="D359" s="208" t="s">
        <v>171</v>
      </c>
      <c r="E359" s="219" t="s">
        <v>1</v>
      </c>
      <c r="F359" s="220" t="s">
        <v>265</v>
      </c>
      <c r="G359" s="218"/>
      <c r="H359" s="221">
        <v>137.915</v>
      </c>
      <c r="I359" s="222"/>
      <c r="J359" s="218"/>
      <c r="K359" s="218"/>
      <c r="L359" s="223"/>
      <c r="M359" s="224"/>
      <c r="N359" s="225"/>
      <c r="O359" s="225"/>
      <c r="P359" s="225"/>
      <c r="Q359" s="225"/>
      <c r="R359" s="225"/>
      <c r="S359" s="225"/>
      <c r="T359" s="226"/>
      <c r="AT359" s="227" t="s">
        <v>171</v>
      </c>
      <c r="AU359" s="227" t="s">
        <v>91</v>
      </c>
      <c r="AV359" s="14" t="s">
        <v>91</v>
      </c>
      <c r="AW359" s="14" t="s">
        <v>38</v>
      </c>
      <c r="AX359" s="14" t="s">
        <v>82</v>
      </c>
      <c r="AY359" s="227" t="s">
        <v>162</v>
      </c>
    </row>
    <row r="360" spans="2:51" s="14" customFormat="1" ht="12">
      <c r="B360" s="217"/>
      <c r="C360" s="218"/>
      <c r="D360" s="208" t="s">
        <v>171</v>
      </c>
      <c r="E360" s="219" t="s">
        <v>1</v>
      </c>
      <c r="F360" s="220" t="s">
        <v>266</v>
      </c>
      <c r="G360" s="218"/>
      <c r="H360" s="221">
        <v>122.676</v>
      </c>
      <c r="I360" s="222"/>
      <c r="J360" s="218"/>
      <c r="K360" s="218"/>
      <c r="L360" s="223"/>
      <c r="M360" s="224"/>
      <c r="N360" s="225"/>
      <c r="O360" s="225"/>
      <c r="P360" s="225"/>
      <c r="Q360" s="225"/>
      <c r="R360" s="225"/>
      <c r="S360" s="225"/>
      <c r="T360" s="226"/>
      <c r="AT360" s="227" t="s">
        <v>171</v>
      </c>
      <c r="AU360" s="227" t="s">
        <v>91</v>
      </c>
      <c r="AV360" s="14" t="s">
        <v>91</v>
      </c>
      <c r="AW360" s="14" t="s">
        <v>38</v>
      </c>
      <c r="AX360" s="14" t="s">
        <v>82</v>
      </c>
      <c r="AY360" s="227" t="s">
        <v>162</v>
      </c>
    </row>
    <row r="361" spans="2:51" s="15" customFormat="1" ht="12">
      <c r="B361" s="228"/>
      <c r="C361" s="229"/>
      <c r="D361" s="208" t="s">
        <v>171</v>
      </c>
      <c r="E361" s="230" t="s">
        <v>1</v>
      </c>
      <c r="F361" s="231" t="s">
        <v>174</v>
      </c>
      <c r="G361" s="229"/>
      <c r="H361" s="232">
        <v>274.496</v>
      </c>
      <c r="I361" s="233"/>
      <c r="J361" s="229"/>
      <c r="K361" s="229"/>
      <c r="L361" s="234"/>
      <c r="M361" s="235"/>
      <c r="N361" s="236"/>
      <c r="O361" s="236"/>
      <c r="P361" s="236"/>
      <c r="Q361" s="236"/>
      <c r="R361" s="236"/>
      <c r="S361" s="236"/>
      <c r="T361" s="237"/>
      <c r="AT361" s="238" t="s">
        <v>171</v>
      </c>
      <c r="AU361" s="238" t="s">
        <v>91</v>
      </c>
      <c r="AV361" s="15" t="s">
        <v>169</v>
      </c>
      <c r="AW361" s="15" t="s">
        <v>38</v>
      </c>
      <c r="AX361" s="15" t="s">
        <v>89</v>
      </c>
      <c r="AY361" s="238" t="s">
        <v>162</v>
      </c>
    </row>
    <row r="362" spans="1:65" s="2" customFormat="1" ht="16.5" customHeight="1">
      <c r="A362" s="36"/>
      <c r="B362" s="37"/>
      <c r="C362" s="193" t="s">
        <v>482</v>
      </c>
      <c r="D362" s="193" t="s">
        <v>164</v>
      </c>
      <c r="E362" s="194" t="s">
        <v>483</v>
      </c>
      <c r="F362" s="195" t="s">
        <v>484</v>
      </c>
      <c r="G362" s="196" t="s">
        <v>167</v>
      </c>
      <c r="H362" s="197">
        <v>430.107</v>
      </c>
      <c r="I362" s="198"/>
      <c r="J362" s="199">
        <f>ROUND(I362*H362,2)</f>
        <v>0</v>
      </c>
      <c r="K362" s="195" t="s">
        <v>168</v>
      </c>
      <c r="L362" s="41"/>
      <c r="M362" s="200" t="s">
        <v>1</v>
      </c>
      <c r="N362" s="201" t="s">
        <v>47</v>
      </c>
      <c r="O362" s="73"/>
      <c r="P362" s="202">
        <f>O362*H362</f>
        <v>0</v>
      </c>
      <c r="Q362" s="202">
        <v>0</v>
      </c>
      <c r="R362" s="202">
        <f>Q362*H362</f>
        <v>0</v>
      </c>
      <c r="S362" s="202">
        <v>0.066</v>
      </c>
      <c r="T362" s="203">
        <f>S362*H362</f>
        <v>28.387062000000004</v>
      </c>
      <c r="U362" s="36"/>
      <c r="V362" s="36"/>
      <c r="W362" s="36"/>
      <c r="X362" s="36"/>
      <c r="Y362" s="36"/>
      <c r="Z362" s="36"/>
      <c r="AA362" s="36"/>
      <c r="AB362" s="36"/>
      <c r="AC362" s="36"/>
      <c r="AD362" s="36"/>
      <c r="AE362" s="36"/>
      <c r="AR362" s="204" t="s">
        <v>169</v>
      </c>
      <c r="AT362" s="204" t="s">
        <v>164</v>
      </c>
      <c r="AU362" s="204" t="s">
        <v>91</v>
      </c>
      <c r="AY362" s="18" t="s">
        <v>162</v>
      </c>
      <c r="BE362" s="205">
        <f>IF(N362="základní",J362,0)</f>
        <v>0</v>
      </c>
      <c r="BF362" s="205">
        <f>IF(N362="snížená",J362,0)</f>
        <v>0</v>
      </c>
      <c r="BG362" s="205">
        <f>IF(N362="zákl. přenesená",J362,0)</f>
        <v>0</v>
      </c>
      <c r="BH362" s="205">
        <f>IF(N362="sníž. přenesená",J362,0)</f>
        <v>0</v>
      </c>
      <c r="BI362" s="205">
        <f>IF(N362="nulová",J362,0)</f>
        <v>0</v>
      </c>
      <c r="BJ362" s="18" t="s">
        <v>89</v>
      </c>
      <c r="BK362" s="205">
        <f>ROUND(I362*H362,2)</f>
        <v>0</v>
      </c>
      <c r="BL362" s="18" t="s">
        <v>169</v>
      </c>
      <c r="BM362" s="204" t="s">
        <v>485</v>
      </c>
    </row>
    <row r="363" spans="2:51" s="13" customFormat="1" ht="12">
      <c r="B363" s="206"/>
      <c r="C363" s="207"/>
      <c r="D363" s="208" t="s">
        <v>171</v>
      </c>
      <c r="E363" s="209" t="s">
        <v>1</v>
      </c>
      <c r="F363" s="210" t="s">
        <v>172</v>
      </c>
      <c r="G363" s="207"/>
      <c r="H363" s="209" t="s">
        <v>1</v>
      </c>
      <c r="I363" s="211"/>
      <c r="J363" s="207"/>
      <c r="K363" s="207"/>
      <c r="L363" s="212"/>
      <c r="M363" s="213"/>
      <c r="N363" s="214"/>
      <c r="O363" s="214"/>
      <c r="P363" s="214"/>
      <c r="Q363" s="214"/>
      <c r="R363" s="214"/>
      <c r="S363" s="214"/>
      <c r="T363" s="215"/>
      <c r="AT363" s="216" t="s">
        <v>171</v>
      </c>
      <c r="AU363" s="216" t="s">
        <v>91</v>
      </c>
      <c r="AV363" s="13" t="s">
        <v>89</v>
      </c>
      <c r="AW363" s="13" t="s">
        <v>38</v>
      </c>
      <c r="AX363" s="13" t="s">
        <v>82</v>
      </c>
      <c r="AY363" s="216" t="s">
        <v>162</v>
      </c>
    </row>
    <row r="364" spans="2:51" s="13" customFormat="1" ht="12">
      <c r="B364" s="206"/>
      <c r="C364" s="207"/>
      <c r="D364" s="208" t="s">
        <v>171</v>
      </c>
      <c r="E364" s="209" t="s">
        <v>1</v>
      </c>
      <c r="F364" s="210" t="s">
        <v>486</v>
      </c>
      <c r="G364" s="207"/>
      <c r="H364" s="209" t="s">
        <v>1</v>
      </c>
      <c r="I364" s="211"/>
      <c r="J364" s="207"/>
      <c r="K364" s="207"/>
      <c r="L364" s="212"/>
      <c r="M364" s="213"/>
      <c r="N364" s="214"/>
      <c r="O364" s="214"/>
      <c r="P364" s="214"/>
      <c r="Q364" s="214"/>
      <c r="R364" s="214"/>
      <c r="S364" s="214"/>
      <c r="T364" s="215"/>
      <c r="AT364" s="216" t="s">
        <v>171</v>
      </c>
      <c r="AU364" s="216" t="s">
        <v>91</v>
      </c>
      <c r="AV364" s="13" t="s">
        <v>89</v>
      </c>
      <c r="AW364" s="13" t="s">
        <v>38</v>
      </c>
      <c r="AX364" s="13" t="s">
        <v>82</v>
      </c>
      <c r="AY364" s="216" t="s">
        <v>162</v>
      </c>
    </row>
    <row r="365" spans="2:51" s="14" customFormat="1" ht="12">
      <c r="B365" s="217"/>
      <c r="C365" s="218"/>
      <c r="D365" s="208" t="s">
        <v>171</v>
      </c>
      <c r="E365" s="219" t="s">
        <v>1</v>
      </c>
      <c r="F365" s="220" t="s">
        <v>487</v>
      </c>
      <c r="G365" s="218"/>
      <c r="H365" s="221">
        <v>107.508</v>
      </c>
      <c r="I365" s="222"/>
      <c r="J365" s="218"/>
      <c r="K365" s="218"/>
      <c r="L365" s="223"/>
      <c r="M365" s="224"/>
      <c r="N365" s="225"/>
      <c r="O365" s="225"/>
      <c r="P365" s="225"/>
      <c r="Q365" s="225"/>
      <c r="R365" s="225"/>
      <c r="S365" s="225"/>
      <c r="T365" s="226"/>
      <c r="AT365" s="227" t="s">
        <v>171</v>
      </c>
      <c r="AU365" s="227" t="s">
        <v>91</v>
      </c>
      <c r="AV365" s="14" t="s">
        <v>91</v>
      </c>
      <c r="AW365" s="14" t="s">
        <v>38</v>
      </c>
      <c r="AX365" s="14" t="s">
        <v>82</v>
      </c>
      <c r="AY365" s="227" t="s">
        <v>162</v>
      </c>
    </row>
    <row r="366" spans="2:51" s="14" customFormat="1" ht="12">
      <c r="B366" s="217"/>
      <c r="C366" s="218"/>
      <c r="D366" s="208" t="s">
        <v>171</v>
      </c>
      <c r="E366" s="219" t="s">
        <v>1</v>
      </c>
      <c r="F366" s="220" t="s">
        <v>488</v>
      </c>
      <c r="G366" s="218"/>
      <c r="H366" s="221">
        <v>57.63</v>
      </c>
      <c r="I366" s="222"/>
      <c r="J366" s="218"/>
      <c r="K366" s="218"/>
      <c r="L366" s="223"/>
      <c r="M366" s="224"/>
      <c r="N366" s="225"/>
      <c r="O366" s="225"/>
      <c r="P366" s="225"/>
      <c r="Q366" s="225"/>
      <c r="R366" s="225"/>
      <c r="S366" s="225"/>
      <c r="T366" s="226"/>
      <c r="AT366" s="227" t="s">
        <v>171</v>
      </c>
      <c r="AU366" s="227" t="s">
        <v>91</v>
      </c>
      <c r="AV366" s="14" t="s">
        <v>91</v>
      </c>
      <c r="AW366" s="14" t="s">
        <v>38</v>
      </c>
      <c r="AX366" s="14" t="s">
        <v>82</v>
      </c>
      <c r="AY366" s="227" t="s">
        <v>162</v>
      </c>
    </row>
    <row r="367" spans="2:51" s="14" customFormat="1" ht="12">
      <c r="B367" s="217"/>
      <c r="C367" s="218"/>
      <c r="D367" s="208" t="s">
        <v>171</v>
      </c>
      <c r="E367" s="219" t="s">
        <v>1</v>
      </c>
      <c r="F367" s="220" t="s">
        <v>489</v>
      </c>
      <c r="G367" s="218"/>
      <c r="H367" s="221">
        <v>76.407</v>
      </c>
      <c r="I367" s="222"/>
      <c r="J367" s="218"/>
      <c r="K367" s="218"/>
      <c r="L367" s="223"/>
      <c r="M367" s="224"/>
      <c r="N367" s="225"/>
      <c r="O367" s="225"/>
      <c r="P367" s="225"/>
      <c r="Q367" s="225"/>
      <c r="R367" s="225"/>
      <c r="S367" s="225"/>
      <c r="T367" s="226"/>
      <c r="AT367" s="227" t="s">
        <v>171</v>
      </c>
      <c r="AU367" s="227" t="s">
        <v>91</v>
      </c>
      <c r="AV367" s="14" t="s">
        <v>91</v>
      </c>
      <c r="AW367" s="14" t="s">
        <v>38</v>
      </c>
      <c r="AX367" s="14" t="s">
        <v>82</v>
      </c>
      <c r="AY367" s="227" t="s">
        <v>162</v>
      </c>
    </row>
    <row r="368" spans="2:51" s="14" customFormat="1" ht="12">
      <c r="B368" s="217"/>
      <c r="C368" s="218"/>
      <c r="D368" s="208" t="s">
        <v>171</v>
      </c>
      <c r="E368" s="219" t="s">
        <v>1</v>
      </c>
      <c r="F368" s="220" t="s">
        <v>490</v>
      </c>
      <c r="G368" s="218"/>
      <c r="H368" s="221">
        <v>87.189</v>
      </c>
      <c r="I368" s="222"/>
      <c r="J368" s="218"/>
      <c r="K368" s="218"/>
      <c r="L368" s="223"/>
      <c r="M368" s="224"/>
      <c r="N368" s="225"/>
      <c r="O368" s="225"/>
      <c r="P368" s="225"/>
      <c r="Q368" s="225"/>
      <c r="R368" s="225"/>
      <c r="S368" s="225"/>
      <c r="T368" s="226"/>
      <c r="AT368" s="227" t="s">
        <v>171</v>
      </c>
      <c r="AU368" s="227" t="s">
        <v>91</v>
      </c>
      <c r="AV368" s="14" t="s">
        <v>91</v>
      </c>
      <c r="AW368" s="14" t="s">
        <v>38</v>
      </c>
      <c r="AX368" s="14" t="s">
        <v>82</v>
      </c>
      <c r="AY368" s="227" t="s">
        <v>162</v>
      </c>
    </row>
    <row r="369" spans="2:51" s="14" customFormat="1" ht="12">
      <c r="B369" s="217"/>
      <c r="C369" s="218"/>
      <c r="D369" s="208" t="s">
        <v>171</v>
      </c>
      <c r="E369" s="219" t="s">
        <v>1</v>
      </c>
      <c r="F369" s="220" t="s">
        <v>491</v>
      </c>
      <c r="G369" s="218"/>
      <c r="H369" s="221">
        <v>101.373</v>
      </c>
      <c r="I369" s="222"/>
      <c r="J369" s="218"/>
      <c r="K369" s="218"/>
      <c r="L369" s="223"/>
      <c r="M369" s="224"/>
      <c r="N369" s="225"/>
      <c r="O369" s="225"/>
      <c r="P369" s="225"/>
      <c r="Q369" s="225"/>
      <c r="R369" s="225"/>
      <c r="S369" s="225"/>
      <c r="T369" s="226"/>
      <c r="AT369" s="227" t="s">
        <v>171</v>
      </c>
      <c r="AU369" s="227" t="s">
        <v>91</v>
      </c>
      <c r="AV369" s="14" t="s">
        <v>91</v>
      </c>
      <c r="AW369" s="14" t="s">
        <v>38</v>
      </c>
      <c r="AX369" s="14" t="s">
        <v>82</v>
      </c>
      <c r="AY369" s="227" t="s">
        <v>162</v>
      </c>
    </row>
    <row r="370" spans="2:51" s="15" customFormat="1" ht="12">
      <c r="B370" s="228"/>
      <c r="C370" s="229"/>
      <c r="D370" s="208" t="s">
        <v>171</v>
      </c>
      <c r="E370" s="230" t="s">
        <v>1</v>
      </c>
      <c r="F370" s="231" t="s">
        <v>174</v>
      </c>
      <c r="G370" s="229"/>
      <c r="H370" s="232">
        <v>430.107</v>
      </c>
      <c r="I370" s="233"/>
      <c r="J370" s="229"/>
      <c r="K370" s="229"/>
      <c r="L370" s="234"/>
      <c r="M370" s="235"/>
      <c r="N370" s="236"/>
      <c r="O370" s="236"/>
      <c r="P370" s="236"/>
      <c r="Q370" s="236"/>
      <c r="R370" s="236"/>
      <c r="S370" s="236"/>
      <c r="T370" s="237"/>
      <c r="AT370" s="238" t="s">
        <v>171</v>
      </c>
      <c r="AU370" s="238" t="s">
        <v>91</v>
      </c>
      <c r="AV370" s="15" t="s">
        <v>169</v>
      </c>
      <c r="AW370" s="15" t="s">
        <v>38</v>
      </c>
      <c r="AX370" s="15" t="s">
        <v>89</v>
      </c>
      <c r="AY370" s="238" t="s">
        <v>162</v>
      </c>
    </row>
    <row r="371" spans="1:65" s="2" customFormat="1" ht="16.5" customHeight="1">
      <c r="A371" s="36"/>
      <c r="B371" s="37"/>
      <c r="C371" s="193" t="s">
        <v>492</v>
      </c>
      <c r="D371" s="193" t="s">
        <v>164</v>
      </c>
      <c r="E371" s="194" t="s">
        <v>493</v>
      </c>
      <c r="F371" s="195" t="s">
        <v>494</v>
      </c>
      <c r="G371" s="196" t="s">
        <v>167</v>
      </c>
      <c r="H371" s="197">
        <v>430.107</v>
      </c>
      <c r="I371" s="198"/>
      <c r="J371" s="199">
        <f>ROUND(I371*H371,2)</f>
        <v>0</v>
      </c>
      <c r="K371" s="195" t="s">
        <v>168</v>
      </c>
      <c r="L371" s="41"/>
      <c r="M371" s="200" t="s">
        <v>1</v>
      </c>
      <c r="N371" s="201" t="s">
        <v>47</v>
      </c>
      <c r="O371" s="73"/>
      <c r="P371" s="202">
        <f>O371*H371</f>
        <v>0</v>
      </c>
      <c r="Q371" s="202">
        <v>0</v>
      </c>
      <c r="R371" s="202">
        <f>Q371*H371</f>
        <v>0</v>
      </c>
      <c r="S371" s="202">
        <v>0</v>
      </c>
      <c r="T371" s="203">
        <f>S371*H371</f>
        <v>0</v>
      </c>
      <c r="U371" s="36"/>
      <c r="V371" s="36"/>
      <c r="W371" s="36"/>
      <c r="X371" s="36"/>
      <c r="Y371" s="36"/>
      <c r="Z371" s="36"/>
      <c r="AA371" s="36"/>
      <c r="AB371" s="36"/>
      <c r="AC371" s="36"/>
      <c r="AD371" s="36"/>
      <c r="AE371" s="36"/>
      <c r="AR371" s="204" t="s">
        <v>169</v>
      </c>
      <c r="AT371" s="204" t="s">
        <v>164</v>
      </c>
      <c r="AU371" s="204" t="s">
        <v>91</v>
      </c>
      <c r="AY371" s="18" t="s">
        <v>162</v>
      </c>
      <c r="BE371" s="205">
        <f>IF(N371="základní",J371,0)</f>
        <v>0</v>
      </c>
      <c r="BF371" s="205">
        <f>IF(N371="snížená",J371,0)</f>
        <v>0</v>
      </c>
      <c r="BG371" s="205">
        <f>IF(N371="zákl. přenesená",J371,0)</f>
        <v>0</v>
      </c>
      <c r="BH371" s="205">
        <f>IF(N371="sníž. přenesená",J371,0)</f>
        <v>0</v>
      </c>
      <c r="BI371" s="205">
        <f>IF(N371="nulová",J371,0)</f>
        <v>0</v>
      </c>
      <c r="BJ371" s="18" t="s">
        <v>89</v>
      </c>
      <c r="BK371" s="205">
        <f>ROUND(I371*H371,2)</f>
        <v>0</v>
      </c>
      <c r="BL371" s="18" t="s">
        <v>169</v>
      </c>
      <c r="BM371" s="204" t="s">
        <v>495</v>
      </c>
    </row>
    <row r="372" spans="1:65" s="2" customFormat="1" ht="16.5" customHeight="1">
      <c r="A372" s="36"/>
      <c r="B372" s="37"/>
      <c r="C372" s="193" t="s">
        <v>496</v>
      </c>
      <c r="D372" s="193" t="s">
        <v>164</v>
      </c>
      <c r="E372" s="194" t="s">
        <v>497</v>
      </c>
      <c r="F372" s="195" t="s">
        <v>498</v>
      </c>
      <c r="G372" s="196" t="s">
        <v>167</v>
      </c>
      <c r="H372" s="197">
        <v>430.107</v>
      </c>
      <c r="I372" s="198"/>
      <c r="J372" s="199">
        <f>ROUND(I372*H372,2)</f>
        <v>0</v>
      </c>
      <c r="K372" s="195" t="s">
        <v>168</v>
      </c>
      <c r="L372" s="41"/>
      <c r="M372" s="200" t="s">
        <v>1</v>
      </c>
      <c r="N372" s="201" t="s">
        <v>47</v>
      </c>
      <c r="O372" s="73"/>
      <c r="P372" s="202">
        <f>O372*H372</f>
        <v>0</v>
      </c>
      <c r="Q372" s="202">
        <v>0.05985</v>
      </c>
      <c r="R372" s="202">
        <f>Q372*H372</f>
        <v>25.74190395</v>
      </c>
      <c r="S372" s="202">
        <v>0</v>
      </c>
      <c r="T372" s="203">
        <f>S372*H372</f>
        <v>0</v>
      </c>
      <c r="U372" s="36"/>
      <c r="V372" s="36"/>
      <c r="W372" s="36"/>
      <c r="X372" s="36"/>
      <c r="Y372" s="36"/>
      <c r="Z372" s="36"/>
      <c r="AA372" s="36"/>
      <c r="AB372" s="36"/>
      <c r="AC372" s="36"/>
      <c r="AD372" s="36"/>
      <c r="AE372" s="36"/>
      <c r="AR372" s="204" t="s">
        <v>169</v>
      </c>
      <c r="AT372" s="204" t="s">
        <v>164</v>
      </c>
      <c r="AU372" s="204" t="s">
        <v>91</v>
      </c>
      <c r="AY372" s="18" t="s">
        <v>162</v>
      </c>
      <c r="BE372" s="205">
        <f>IF(N372="základní",J372,0)</f>
        <v>0</v>
      </c>
      <c r="BF372" s="205">
        <f>IF(N372="snížená",J372,0)</f>
        <v>0</v>
      </c>
      <c r="BG372" s="205">
        <f>IF(N372="zákl. přenesená",J372,0)</f>
        <v>0</v>
      </c>
      <c r="BH372" s="205">
        <f>IF(N372="sníž. přenesená",J372,0)</f>
        <v>0</v>
      </c>
      <c r="BI372" s="205">
        <f>IF(N372="nulová",J372,0)</f>
        <v>0</v>
      </c>
      <c r="BJ372" s="18" t="s">
        <v>89</v>
      </c>
      <c r="BK372" s="205">
        <f>ROUND(I372*H372,2)</f>
        <v>0</v>
      </c>
      <c r="BL372" s="18" t="s">
        <v>169</v>
      </c>
      <c r="BM372" s="204" t="s">
        <v>499</v>
      </c>
    </row>
    <row r="373" spans="1:65" s="2" customFormat="1" ht="16.5" customHeight="1">
      <c r="A373" s="36"/>
      <c r="B373" s="37"/>
      <c r="C373" s="193" t="s">
        <v>500</v>
      </c>
      <c r="D373" s="193" t="s">
        <v>164</v>
      </c>
      <c r="E373" s="194" t="s">
        <v>501</v>
      </c>
      <c r="F373" s="195" t="s">
        <v>502</v>
      </c>
      <c r="G373" s="196" t="s">
        <v>167</v>
      </c>
      <c r="H373" s="197">
        <v>430.107</v>
      </c>
      <c r="I373" s="198"/>
      <c r="J373" s="199">
        <f>ROUND(I373*H373,2)</f>
        <v>0</v>
      </c>
      <c r="K373" s="195" t="s">
        <v>168</v>
      </c>
      <c r="L373" s="41"/>
      <c r="M373" s="200" t="s">
        <v>1</v>
      </c>
      <c r="N373" s="201" t="s">
        <v>47</v>
      </c>
      <c r="O373" s="73"/>
      <c r="P373" s="202">
        <f>O373*H373</f>
        <v>0</v>
      </c>
      <c r="Q373" s="202">
        <v>0</v>
      </c>
      <c r="R373" s="202">
        <f>Q373*H373</f>
        <v>0</v>
      </c>
      <c r="S373" s="202">
        <v>0</v>
      </c>
      <c r="T373" s="203">
        <f>S373*H373</f>
        <v>0</v>
      </c>
      <c r="U373" s="36"/>
      <c r="V373" s="36"/>
      <c r="W373" s="36"/>
      <c r="X373" s="36"/>
      <c r="Y373" s="36"/>
      <c r="Z373" s="36"/>
      <c r="AA373" s="36"/>
      <c r="AB373" s="36"/>
      <c r="AC373" s="36"/>
      <c r="AD373" s="36"/>
      <c r="AE373" s="36"/>
      <c r="AR373" s="204" t="s">
        <v>169</v>
      </c>
      <c r="AT373" s="204" t="s">
        <v>164</v>
      </c>
      <c r="AU373" s="204" t="s">
        <v>91</v>
      </c>
      <c r="AY373" s="18" t="s">
        <v>162</v>
      </c>
      <c r="BE373" s="205">
        <f>IF(N373="základní",J373,0)</f>
        <v>0</v>
      </c>
      <c r="BF373" s="205">
        <f>IF(N373="snížená",J373,0)</f>
        <v>0</v>
      </c>
      <c r="BG373" s="205">
        <f>IF(N373="zákl. přenesená",J373,0)</f>
        <v>0</v>
      </c>
      <c r="BH373" s="205">
        <f>IF(N373="sníž. přenesená",J373,0)</f>
        <v>0</v>
      </c>
      <c r="BI373" s="205">
        <f>IF(N373="nulová",J373,0)</f>
        <v>0</v>
      </c>
      <c r="BJ373" s="18" t="s">
        <v>89</v>
      </c>
      <c r="BK373" s="205">
        <f>ROUND(I373*H373,2)</f>
        <v>0</v>
      </c>
      <c r="BL373" s="18" t="s">
        <v>169</v>
      </c>
      <c r="BM373" s="204" t="s">
        <v>503</v>
      </c>
    </row>
    <row r="374" spans="1:65" s="2" customFormat="1" ht="16.5" customHeight="1">
      <c r="A374" s="36"/>
      <c r="B374" s="37"/>
      <c r="C374" s="193" t="s">
        <v>504</v>
      </c>
      <c r="D374" s="193" t="s">
        <v>164</v>
      </c>
      <c r="E374" s="194" t="s">
        <v>505</v>
      </c>
      <c r="F374" s="195" t="s">
        <v>506</v>
      </c>
      <c r="G374" s="196" t="s">
        <v>167</v>
      </c>
      <c r="H374" s="197">
        <v>430.107</v>
      </c>
      <c r="I374" s="198"/>
      <c r="J374" s="199">
        <f>ROUND(I374*H374,2)</f>
        <v>0</v>
      </c>
      <c r="K374" s="195" t="s">
        <v>168</v>
      </c>
      <c r="L374" s="41"/>
      <c r="M374" s="200" t="s">
        <v>1</v>
      </c>
      <c r="N374" s="201" t="s">
        <v>47</v>
      </c>
      <c r="O374" s="73"/>
      <c r="P374" s="202">
        <f>O374*H374</f>
        <v>0</v>
      </c>
      <c r="Q374" s="202">
        <v>0.00158</v>
      </c>
      <c r="R374" s="202">
        <f>Q374*H374</f>
        <v>0.6795690600000001</v>
      </c>
      <c r="S374" s="202">
        <v>0</v>
      </c>
      <c r="T374" s="203">
        <f>S374*H374</f>
        <v>0</v>
      </c>
      <c r="U374" s="36"/>
      <c r="V374" s="36"/>
      <c r="W374" s="36"/>
      <c r="X374" s="36"/>
      <c r="Y374" s="36"/>
      <c r="Z374" s="36"/>
      <c r="AA374" s="36"/>
      <c r="AB374" s="36"/>
      <c r="AC374" s="36"/>
      <c r="AD374" s="36"/>
      <c r="AE374" s="36"/>
      <c r="AR374" s="204" t="s">
        <v>169</v>
      </c>
      <c r="AT374" s="204" t="s">
        <v>164</v>
      </c>
      <c r="AU374" s="204" t="s">
        <v>91</v>
      </c>
      <c r="AY374" s="18" t="s">
        <v>162</v>
      </c>
      <c r="BE374" s="205">
        <f>IF(N374="základní",J374,0)</f>
        <v>0</v>
      </c>
      <c r="BF374" s="205">
        <f>IF(N374="snížená",J374,0)</f>
        <v>0</v>
      </c>
      <c r="BG374" s="205">
        <f>IF(N374="zákl. přenesená",J374,0)</f>
        <v>0</v>
      </c>
      <c r="BH374" s="205">
        <f>IF(N374="sníž. přenesená",J374,0)</f>
        <v>0</v>
      </c>
      <c r="BI374" s="205">
        <f>IF(N374="nulová",J374,0)</f>
        <v>0</v>
      </c>
      <c r="BJ374" s="18" t="s">
        <v>89</v>
      </c>
      <c r="BK374" s="205">
        <f>ROUND(I374*H374,2)</f>
        <v>0</v>
      </c>
      <c r="BL374" s="18" t="s">
        <v>169</v>
      </c>
      <c r="BM374" s="204" t="s">
        <v>507</v>
      </c>
    </row>
    <row r="375" spans="2:51" s="13" customFormat="1" ht="12">
      <c r="B375" s="206"/>
      <c r="C375" s="207"/>
      <c r="D375" s="208" t="s">
        <v>171</v>
      </c>
      <c r="E375" s="209" t="s">
        <v>1</v>
      </c>
      <c r="F375" s="210" t="s">
        <v>172</v>
      </c>
      <c r="G375" s="207"/>
      <c r="H375" s="209" t="s">
        <v>1</v>
      </c>
      <c r="I375" s="211"/>
      <c r="J375" s="207"/>
      <c r="K375" s="207"/>
      <c r="L375" s="212"/>
      <c r="M375" s="213"/>
      <c r="N375" s="214"/>
      <c r="O375" s="214"/>
      <c r="P375" s="214"/>
      <c r="Q375" s="214"/>
      <c r="R375" s="214"/>
      <c r="S375" s="214"/>
      <c r="T375" s="215"/>
      <c r="AT375" s="216" t="s">
        <v>171</v>
      </c>
      <c r="AU375" s="216" t="s">
        <v>91</v>
      </c>
      <c r="AV375" s="13" t="s">
        <v>89</v>
      </c>
      <c r="AW375" s="13" t="s">
        <v>38</v>
      </c>
      <c r="AX375" s="13" t="s">
        <v>82</v>
      </c>
      <c r="AY375" s="216" t="s">
        <v>162</v>
      </c>
    </row>
    <row r="376" spans="2:51" s="13" customFormat="1" ht="12">
      <c r="B376" s="206"/>
      <c r="C376" s="207"/>
      <c r="D376" s="208" t="s">
        <v>171</v>
      </c>
      <c r="E376" s="209" t="s">
        <v>1</v>
      </c>
      <c r="F376" s="210" t="s">
        <v>486</v>
      </c>
      <c r="G376" s="207"/>
      <c r="H376" s="209" t="s">
        <v>1</v>
      </c>
      <c r="I376" s="211"/>
      <c r="J376" s="207"/>
      <c r="K376" s="207"/>
      <c r="L376" s="212"/>
      <c r="M376" s="213"/>
      <c r="N376" s="214"/>
      <c r="O376" s="214"/>
      <c r="P376" s="214"/>
      <c r="Q376" s="214"/>
      <c r="R376" s="214"/>
      <c r="S376" s="214"/>
      <c r="T376" s="215"/>
      <c r="AT376" s="216" t="s">
        <v>171</v>
      </c>
      <c r="AU376" s="216" t="s">
        <v>91</v>
      </c>
      <c r="AV376" s="13" t="s">
        <v>89</v>
      </c>
      <c r="AW376" s="13" t="s">
        <v>38</v>
      </c>
      <c r="AX376" s="13" t="s">
        <v>82</v>
      </c>
      <c r="AY376" s="216" t="s">
        <v>162</v>
      </c>
    </row>
    <row r="377" spans="2:51" s="14" customFormat="1" ht="12">
      <c r="B377" s="217"/>
      <c r="C377" s="218"/>
      <c r="D377" s="208" t="s">
        <v>171</v>
      </c>
      <c r="E377" s="219" t="s">
        <v>1</v>
      </c>
      <c r="F377" s="220" t="s">
        <v>487</v>
      </c>
      <c r="G377" s="218"/>
      <c r="H377" s="221">
        <v>107.508</v>
      </c>
      <c r="I377" s="222"/>
      <c r="J377" s="218"/>
      <c r="K377" s="218"/>
      <c r="L377" s="223"/>
      <c r="M377" s="224"/>
      <c r="N377" s="225"/>
      <c r="O377" s="225"/>
      <c r="P377" s="225"/>
      <c r="Q377" s="225"/>
      <c r="R377" s="225"/>
      <c r="S377" s="225"/>
      <c r="T377" s="226"/>
      <c r="AT377" s="227" t="s">
        <v>171</v>
      </c>
      <c r="AU377" s="227" t="s">
        <v>91</v>
      </c>
      <c r="AV377" s="14" t="s">
        <v>91</v>
      </c>
      <c r="AW377" s="14" t="s">
        <v>38</v>
      </c>
      <c r="AX377" s="14" t="s">
        <v>82</v>
      </c>
      <c r="AY377" s="227" t="s">
        <v>162</v>
      </c>
    </row>
    <row r="378" spans="2:51" s="14" customFormat="1" ht="12">
      <c r="B378" s="217"/>
      <c r="C378" s="218"/>
      <c r="D378" s="208" t="s">
        <v>171</v>
      </c>
      <c r="E378" s="219" t="s">
        <v>1</v>
      </c>
      <c r="F378" s="220" t="s">
        <v>488</v>
      </c>
      <c r="G378" s="218"/>
      <c r="H378" s="221">
        <v>57.63</v>
      </c>
      <c r="I378" s="222"/>
      <c r="J378" s="218"/>
      <c r="K378" s="218"/>
      <c r="L378" s="223"/>
      <c r="M378" s="224"/>
      <c r="N378" s="225"/>
      <c r="O378" s="225"/>
      <c r="P378" s="225"/>
      <c r="Q378" s="225"/>
      <c r="R378" s="225"/>
      <c r="S378" s="225"/>
      <c r="T378" s="226"/>
      <c r="AT378" s="227" t="s">
        <v>171</v>
      </c>
      <c r="AU378" s="227" t="s">
        <v>91</v>
      </c>
      <c r="AV378" s="14" t="s">
        <v>91</v>
      </c>
      <c r="AW378" s="14" t="s">
        <v>38</v>
      </c>
      <c r="AX378" s="14" t="s">
        <v>82</v>
      </c>
      <c r="AY378" s="227" t="s">
        <v>162</v>
      </c>
    </row>
    <row r="379" spans="2:51" s="14" customFormat="1" ht="12">
      <c r="B379" s="217"/>
      <c r="C379" s="218"/>
      <c r="D379" s="208" t="s">
        <v>171</v>
      </c>
      <c r="E379" s="219" t="s">
        <v>1</v>
      </c>
      <c r="F379" s="220" t="s">
        <v>489</v>
      </c>
      <c r="G379" s="218"/>
      <c r="H379" s="221">
        <v>76.407</v>
      </c>
      <c r="I379" s="222"/>
      <c r="J379" s="218"/>
      <c r="K379" s="218"/>
      <c r="L379" s="223"/>
      <c r="M379" s="224"/>
      <c r="N379" s="225"/>
      <c r="O379" s="225"/>
      <c r="P379" s="225"/>
      <c r="Q379" s="225"/>
      <c r="R379" s="225"/>
      <c r="S379" s="225"/>
      <c r="T379" s="226"/>
      <c r="AT379" s="227" t="s">
        <v>171</v>
      </c>
      <c r="AU379" s="227" t="s">
        <v>91</v>
      </c>
      <c r="AV379" s="14" t="s">
        <v>91</v>
      </c>
      <c r="AW379" s="14" t="s">
        <v>38</v>
      </c>
      <c r="AX379" s="14" t="s">
        <v>82</v>
      </c>
      <c r="AY379" s="227" t="s">
        <v>162</v>
      </c>
    </row>
    <row r="380" spans="2:51" s="14" customFormat="1" ht="12">
      <c r="B380" s="217"/>
      <c r="C380" s="218"/>
      <c r="D380" s="208" t="s">
        <v>171</v>
      </c>
      <c r="E380" s="219" t="s">
        <v>1</v>
      </c>
      <c r="F380" s="220" t="s">
        <v>490</v>
      </c>
      <c r="G380" s="218"/>
      <c r="H380" s="221">
        <v>87.189</v>
      </c>
      <c r="I380" s="222"/>
      <c r="J380" s="218"/>
      <c r="K380" s="218"/>
      <c r="L380" s="223"/>
      <c r="M380" s="224"/>
      <c r="N380" s="225"/>
      <c r="O380" s="225"/>
      <c r="P380" s="225"/>
      <c r="Q380" s="225"/>
      <c r="R380" s="225"/>
      <c r="S380" s="225"/>
      <c r="T380" s="226"/>
      <c r="AT380" s="227" t="s">
        <v>171</v>
      </c>
      <c r="AU380" s="227" t="s">
        <v>91</v>
      </c>
      <c r="AV380" s="14" t="s">
        <v>91</v>
      </c>
      <c r="AW380" s="14" t="s">
        <v>38</v>
      </c>
      <c r="AX380" s="14" t="s">
        <v>82</v>
      </c>
      <c r="AY380" s="227" t="s">
        <v>162</v>
      </c>
    </row>
    <row r="381" spans="2:51" s="14" customFormat="1" ht="12">
      <c r="B381" s="217"/>
      <c r="C381" s="218"/>
      <c r="D381" s="208" t="s">
        <v>171</v>
      </c>
      <c r="E381" s="219" t="s">
        <v>1</v>
      </c>
      <c r="F381" s="220" t="s">
        <v>491</v>
      </c>
      <c r="G381" s="218"/>
      <c r="H381" s="221">
        <v>101.373</v>
      </c>
      <c r="I381" s="222"/>
      <c r="J381" s="218"/>
      <c r="K381" s="218"/>
      <c r="L381" s="223"/>
      <c r="M381" s="224"/>
      <c r="N381" s="225"/>
      <c r="O381" s="225"/>
      <c r="P381" s="225"/>
      <c r="Q381" s="225"/>
      <c r="R381" s="225"/>
      <c r="S381" s="225"/>
      <c r="T381" s="226"/>
      <c r="AT381" s="227" t="s">
        <v>171</v>
      </c>
      <c r="AU381" s="227" t="s">
        <v>91</v>
      </c>
      <c r="AV381" s="14" t="s">
        <v>91</v>
      </c>
      <c r="AW381" s="14" t="s">
        <v>38</v>
      </c>
      <c r="AX381" s="14" t="s">
        <v>82</v>
      </c>
      <c r="AY381" s="227" t="s">
        <v>162</v>
      </c>
    </row>
    <row r="382" spans="2:51" s="15" customFormat="1" ht="12">
      <c r="B382" s="228"/>
      <c r="C382" s="229"/>
      <c r="D382" s="208" t="s">
        <v>171</v>
      </c>
      <c r="E382" s="230" t="s">
        <v>1</v>
      </c>
      <c r="F382" s="231" t="s">
        <v>174</v>
      </c>
      <c r="G382" s="229"/>
      <c r="H382" s="232">
        <v>430.107</v>
      </c>
      <c r="I382" s="233"/>
      <c r="J382" s="229"/>
      <c r="K382" s="229"/>
      <c r="L382" s="234"/>
      <c r="M382" s="235"/>
      <c r="N382" s="236"/>
      <c r="O382" s="236"/>
      <c r="P382" s="236"/>
      <c r="Q382" s="236"/>
      <c r="R382" s="236"/>
      <c r="S382" s="236"/>
      <c r="T382" s="237"/>
      <c r="AT382" s="238" t="s">
        <v>171</v>
      </c>
      <c r="AU382" s="238" t="s">
        <v>91</v>
      </c>
      <c r="AV382" s="15" t="s">
        <v>169</v>
      </c>
      <c r="AW382" s="15" t="s">
        <v>38</v>
      </c>
      <c r="AX382" s="15" t="s">
        <v>89</v>
      </c>
      <c r="AY382" s="238" t="s">
        <v>162</v>
      </c>
    </row>
    <row r="383" spans="1:65" s="2" customFormat="1" ht="16.5" customHeight="1">
      <c r="A383" s="36"/>
      <c r="B383" s="37"/>
      <c r="C383" s="193" t="s">
        <v>508</v>
      </c>
      <c r="D383" s="193" t="s">
        <v>164</v>
      </c>
      <c r="E383" s="194" t="s">
        <v>509</v>
      </c>
      <c r="F383" s="195" t="s">
        <v>510</v>
      </c>
      <c r="G383" s="196" t="s">
        <v>167</v>
      </c>
      <c r="H383" s="197">
        <v>430.107</v>
      </c>
      <c r="I383" s="198"/>
      <c r="J383" s="199">
        <f>ROUND(I383*H383,2)</f>
        <v>0</v>
      </c>
      <c r="K383" s="195" t="s">
        <v>168</v>
      </c>
      <c r="L383" s="41"/>
      <c r="M383" s="200" t="s">
        <v>1</v>
      </c>
      <c r="N383" s="201" t="s">
        <v>47</v>
      </c>
      <c r="O383" s="73"/>
      <c r="P383" s="202">
        <f>O383*H383</f>
        <v>0</v>
      </c>
      <c r="Q383" s="202">
        <v>0</v>
      </c>
      <c r="R383" s="202">
        <f>Q383*H383</f>
        <v>0</v>
      </c>
      <c r="S383" s="202">
        <v>0</v>
      </c>
      <c r="T383" s="203">
        <f>S383*H383</f>
        <v>0</v>
      </c>
      <c r="U383" s="36"/>
      <c r="V383" s="36"/>
      <c r="W383" s="36"/>
      <c r="X383" s="36"/>
      <c r="Y383" s="36"/>
      <c r="Z383" s="36"/>
      <c r="AA383" s="36"/>
      <c r="AB383" s="36"/>
      <c r="AC383" s="36"/>
      <c r="AD383" s="36"/>
      <c r="AE383" s="36"/>
      <c r="AR383" s="204" t="s">
        <v>169</v>
      </c>
      <c r="AT383" s="204" t="s">
        <v>164</v>
      </c>
      <c r="AU383" s="204" t="s">
        <v>91</v>
      </c>
      <c r="AY383" s="18" t="s">
        <v>162</v>
      </c>
      <c r="BE383" s="205">
        <f>IF(N383="základní",J383,0)</f>
        <v>0</v>
      </c>
      <c r="BF383" s="205">
        <f>IF(N383="snížená",J383,0)</f>
        <v>0</v>
      </c>
      <c r="BG383" s="205">
        <f>IF(N383="zákl. přenesená",J383,0)</f>
        <v>0</v>
      </c>
      <c r="BH383" s="205">
        <f>IF(N383="sníž. přenesená",J383,0)</f>
        <v>0</v>
      </c>
      <c r="BI383" s="205">
        <f>IF(N383="nulová",J383,0)</f>
        <v>0</v>
      </c>
      <c r="BJ383" s="18" t="s">
        <v>89</v>
      </c>
      <c r="BK383" s="205">
        <f>ROUND(I383*H383,2)</f>
        <v>0</v>
      </c>
      <c r="BL383" s="18" t="s">
        <v>169</v>
      </c>
      <c r="BM383" s="204" t="s">
        <v>511</v>
      </c>
    </row>
    <row r="384" spans="2:63" s="12" customFormat="1" ht="22.9" customHeight="1">
      <c r="B384" s="177"/>
      <c r="C384" s="178"/>
      <c r="D384" s="179" t="s">
        <v>81</v>
      </c>
      <c r="E384" s="191" t="s">
        <v>512</v>
      </c>
      <c r="F384" s="191" t="s">
        <v>513</v>
      </c>
      <c r="G384" s="178"/>
      <c r="H384" s="178"/>
      <c r="I384" s="181"/>
      <c r="J384" s="192">
        <f>BK384</f>
        <v>0</v>
      </c>
      <c r="K384" s="178"/>
      <c r="L384" s="183"/>
      <c r="M384" s="184"/>
      <c r="N384" s="185"/>
      <c r="O384" s="185"/>
      <c r="P384" s="186">
        <f>SUM(P385:P391)</f>
        <v>0</v>
      </c>
      <c r="Q384" s="185"/>
      <c r="R384" s="186">
        <f>SUM(R385:R391)</f>
        <v>0</v>
      </c>
      <c r="S384" s="185"/>
      <c r="T384" s="187">
        <f>SUM(T385:T391)</f>
        <v>0</v>
      </c>
      <c r="AR384" s="188" t="s">
        <v>89</v>
      </c>
      <c r="AT384" s="189" t="s">
        <v>81</v>
      </c>
      <c r="AU384" s="189" t="s">
        <v>89</v>
      </c>
      <c r="AY384" s="188" t="s">
        <v>162</v>
      </c>
      <c r="BK384" s="190">
        <f>SUM(BK385:BK391)</f>
        <v>0</v>
      </c>
    </row>
    <row r="385" spans="1:65" s="2" customFormat="1" ht="21.75" customHeight="1">
      <c r="A385" s="36"/>
      <c r="B385" s="37"/>
      <c r="C385" s="193" t="s">
        <v>514</v>
      </c>
      <c r="D385" s="193" t="s">
        <v>164</v>
      </c>
      <c r="E385" s="194" t="s">
        <v>515</v>
      </c>
      <c r="F385" s="195" t="s">
        <v>516</v>
      </c>
      <c r="G385" s="196" t="s">
        <v>225</v>
      </c>
      <c r="H385" s="197">
        <v>673.566</v>
      </c>
      <c r="I385" s="198"/>
      <c r="J385" s="199">
        <f>ROUND(I385*H385,2)</f>
        <v>0</v>
      </c>
      <c r="K385" s="195" t="s">
        <v>168</v>
      </c>
      <c r="L385" s="41"/>
      <c r="M385" s="200" t="s">
        <v>1</v>
      </c>
      <c r="N385" s="201" t="s">
        <v>47</v>
      </c>
      <c r="O385" s="73"/>
      <c r="P385" s="202">
        <f>O385*H385</f>
        <v>0</v>
      </c>
      <c r="Q385" s="202">
        <v>0</v>
      </c>
      <c r="R385" s="202">
        <f>Q385*H385</f>
        <v>0</v>
      </c>
      <c r="S385" s="202">
        <v>0</v>
      </c>
      <c r="T385" s="203">
        <f>S385*H385</f>
        <v>0</v>
      </c>
      <c r="U385" s="36"/>
      <c r="V385" s="36"/>
      <c r="W385" s="36"/>
      <c r="X385" s="36"/>
      <c r="Y385" s="36"/>
      <c r="Z385" s="36"/>
      <c r="AA385" s="36"/>
      <c r="AB385" s="36"/>
      <c r="AC385" s="36"/>
      <c r="AD385" s="36"/>
      <c r="AE385" s="36"/>
      <c r="AR385" s="204" t="s">
        <v>169</v>
      </c>
      <c r="AT385" s="204" t="s">
        <v>164</v>
      </c>
      <c r="AU385" s="204" t="s">
        <v>91</v>
      </c>
      <c r="AY385" s="18" t="s">
        <v>162</v>
      </c>
      <c r="BE385" s="205">
        <f>IF(N385="základní",J385,0)</f>
        <v>0</v>
      </c>
      <c r="BF385" s="205">
        <f>IF(N385="snížená",J385,0)</f>
        <v>0</v>
      </c>
      <c r="BG385" s="205">
        <f>IF(N385="zákl. přenesená",J385,0)</f>
        <v>0</v>
      </c>
      <c r="BH385" s="205">
        <f>IF(N385="sníž. přenesená",J385,0)</f>
        <v>0</v>
      </c>
      <c r="BI385" s="205">
        <f>IF(N385="nulová",J385,0)</f>
        <v>0</v>
      </c>
      <c r="BJ385" s="18" t="s">
        <v>89</v>
      </c>
      <c r="BK385" s="205">
        <f>ROUND(I385*H385,2)</f>
        <v>0</v>
      </c>
      <c r="BL385" s="18" t="s">
        <v>169</v>
      </c>
      <c r="BM385" s="204" t="s">
        <v>517</v>
      </c>
    </row>
    <row r="386" spans="1:65" s="2" customFormat="1" ht="16.5" customHeight="1">
      <c r="A386" s="36"/>
      <c r="B386" s="37"/>
      <c r="C386" s="193" t="s">
        <v>518</v>
      </c>
      <c r="D386" s="193" t="s">
        <v>164</v>
      </c>
      <c r="E386" s="194" t="s">
        <v>519</v>
      </c>
      <c r="F386" s="195" t="s">
        <v>520</v>
      </c>
      <c r="G386" s="196" t="s">
        <v>225</v>
      </c>
      <c r="H386" s="197">
        <v>673.566</v>
      </c>
      <c r="I386" s="198"/>
      <c r="J386" s="199">
        <f>ROUND(I386*H386,2)</f>
        <v>0</v>
      </c>
      <c r="K386" s="195" t="s">
        <v>286</v>
      </c>
      <c r="L386" s="41"/>
      <c r="M386" s="200" t="s">
        <v>1</v>
      </c>
      <c r="N386" s="201" t="s">
        <v>47</v>
      </c>
      <c r="O386" s="73"/>
      <c r="P386" s="202">
        <f>O386*H386</f>
        <v>0</v>
      </c>
      <c r="Q386" s="202">
        <v>0</v>
      </c>
      <c r="R386" s="202">
        <f>Q386*H386</f>
        <v>0</v>
      </c>
      <c r="S386" s="202">
        <v>0</v>
      </c>
      <c r="T386" s="203">
        <f>S386*H386</f>
        <v>0</v>
      </c>
      <c r="U386" s="36"/>
      <c r="V386" s="36"/>
      <c r="W386" s="36"/>
      <c r="X386" s="36"/>
      <c r="Y386" s="36"/>
      <c r="Z386" s="36"/>
      <c r="AA386" s="36"/>
      <c r="AB386" s="36"/>
      <c r="AC386" s="36"/>
      <c r="AD386" s="36"/>
      <c r="AE386" s="36"/>
      <c r="AR386" s="204" t="s">
        <v>169</v>
      </c>
      <c r="AT386" s="204" t="s">
        <v>164</v>
      </c>
      <c r="AU386" s="204" t="s">
        <v>91</v>
      </c>
      <c r="AY386" s="18" t="s">
        <v>162</v>
      </c>
      <c r="BE386" s="205">
        <f>IF(N386="základní",J386,0)</f>
        <v>0</v>
      </c>
      <c r="BF386" s="205">
        <f>IF(N386="snížená",J386,0)</f>
        <v>0</v>
      </c>
      <c r="BG386" s="205">
        <f>IF(N386="zákl. přenesená",J386,0)</f>
        <v>0</v>
      </c>
      <c r="BH386" s="205">
        <f>IF(N386="sníž. přenesená",J386,0)</f>
        <v>0</v>
      </c>
      <c r="BI386" s="205">
        <f>IF(N386="nulová",J386,0)</f>
        <v>0</v>
      </c>
      <c r="BJ386" s="18" t="s">
        <v>89</v>
      </c>
      <c r="BK386" s="205">
        <f>ROUND(I386*H386,2)</f>
        <v>0</v>
      </c>
      <c r="BL386" s="18" t="s">
        <v>169</v>
      </c>
      <c r="BM386" s="204" t="s">
        <v>521</v>
      </c>
    </row>
    <row r="387" spans="1:47" s="2" customFormat="1" ht="29.25">
      <c r="A387" s="36"/>
      <c r="B387" s="37"/>
      <c r="C387" s="38"/>
      <c r="D387" s="208" t="s">
        <v>271</v>
      </c>
      <c r="E387" s="38"/>
      <c r="F387" s="250" t="s">
        <v>522</v>
      </c>
      <c r="G387" s="38"/>
      <c r="H387" s="38"/>
      <c r="I387" s="251"/>
      <c r="J387" s="38"/>
      <c r="K387" s="38"/>
      <c r="L387" s="41"/>
      <c r="M387" s="252"/>
      <c r="N387" s="253"/>
      <c r="O387" s="73"/>
      <c r="P387" s="73"/>
      <c r="Q387" s="73"/>
      <c r="R387" s="73"/>
      <c r="S387" s="73"/>
      <c r="T387" s="74"/>
      <c r="U387" s="36"/>
      <c r="V387" s="36"/>
      <c r="W387" s="36"/>
      <c r="X387" s="36"/>
      <c r="Y387" s="36"/>
      <c r="Z387" s="36"/>
      <c r="AA387" s="36"/>
      <c r="AB387" s="36"/>
      <c r="AC387" s="36"/>
      <c r="AD387" s="36"/>
      <c r="AE387" s="36"/>
      <c r="AT387" s="18" t="s">
        <v>271</v>
      </c>
      <c r="AU387" s="18" t="s">
        <v>91</v>
      </c>
    </row>
    <row r="388" spans="1:65" s="2" customFormat="1" ht="16.5" customHeight="1">
      <c r="A388" s="36"/>
      <c r="B388" s="37"/>
      <c r="C388" s="193" t="s">
        <v>523</v>
      </c>
      <c r="D388" s="193" t="s">
        <v>164</v>
      </c>
      <c r="E388" s="194" t="s">
        <v>524</v>
      </c>
      <c r="F388" s="195" t="s">
        <v>525</v>
      </c>
      <c r="G388" s="196" t="s">
        <v>225</v>
      </c>
      <c r="H388" s="197">
        <v>673.566</v>
      </c>
      <c r="I388" s="198"/>
      <c r="J388" s="199">
        <f>ROUND(I388*H388,2)</f>
        <v>0</v>
      </c>
      <c r="K388" s="195" t="s">
        <v>168</v>
      </c>
      <c r="L388" s="41"/>
      <c r="M388" s="200" t="s">
        <v>1</v>
      </c>
      <c r="N388" s="201" t="s">
        <v>47</v>
      </c>
      <c r="O388" s="73"/>
      <c r="P388" s="202">
        <f>O388*H388</f>
        <v>0</v>
      </c>
      <c r="Q388" s="202">
        <v>0</v>
      </c>
      <c r="R388" s="202">
        <f>Q388*H388</f>
        <v>0</v>
      </c>
      <c r="S388" s="202">
        <v>0</v>
      </c>
      <c r="T388" s="203">
        <f>S388*H388</f>
        <v>0</v>
      </c>
      <c r="U388" s="36"/>
      <c r="V388" s="36"/>
      <c r="W388" s="36"/>
      <c r="X388" s="36"/>
      <c r="Y388" s="36"/>
      <c r="Z388" s="36"/>
      <c r="AA388" s="36"/>
      <c r="AB388" s="36"/>
      <c r="AC388" s="36"/>
      <c r="AD388" s="36"/>
      <c r="AE388" s="36"/>
      <c r="AR388" s="204" t="s">
        <v>169</v>
      </c>
      <c r="AT388" s="204" t="s">
        <v>164</v>
      </c>
      <c r="AU388" s="204" t="s">
        <v>91</v>
      </c>
      <c r="AY388" s="18" t="s">
        <v>162</v>
      </c>
      <c r="BE388" s="205">
        <f>IF(N388="základní",J388,0)</f>
        <v>0</v>
      </c>
      <c r="BF388" s="205">
        <f>IF(N388="snížená",J388,0)</f>
        <v>0</v>
      </c>
      <c r="BG388" s="205">
        <f>IF(N388="zákl. přenesená",J388,0)</f>
        <v>0</v>
      </c>
      <c r="BH388" s="205">
        <f>IF(N388="sníž. přenesená",J388,0)</f>
        <v>0</v>
      </c>
      <c r="BI388" s="205">
        <f>IF(N388="nulová",J388,0)</f>
        <v>0</v>
      </c>
      <c r="BJ388" s="18" t="s">
        <v>89</v>
      </c>
      <c r="BK388" s="205">
        <f>ROUND(I388*H388,2)</f>
        <v>0</v>
      </c>
      <c r="BL388" s="18" t="s">
        <v>169</v>
      </c>
      <c r="BM388" s="204" t="s">
        <v>526</v>
      </c>
    </row>
    <row r="389" spans="1:65" s="2" customFormat="1" ht="16.5" customHeight="1">
      <c r="A389" s="36"/>
      <c r="B389" s="37"/>
      <c r="C389" s="193" t="s">
        <v>527</v>
      </c>
      <c r="D389" s="193" t="s">
        <v>164</v>
      </c>
      <c r="E389" s="194" t="s">
        <v>528</v>
      </c>
      <c r="F389" s="195" t="s">
        <v>529</v>
      </c>
      <c r="G389" s="196" t="s">
        <v>225</v>
      </c>
      <c r="H389" s="197">
        <v>13471.32</v>
      </c>
      <c r="I389" s="198"/>
      <c r="J389" s="199">
        <f>ROUND(I389*H389,2)</f>
        <v>0</v>
      </c>
      <c r="K389" s="195" t="s">
        <v>168</v>
      </c>
      <c r="L389" s="41"/>
      <c r="M389" s="200" t="s">
        <v>1</v>
      </c>
      <c r="N389" s="201" t="s">
        <v>47</v>
      </c>
      <c r="O389" s="73"/>
      <c r="P389" s="202">
        <f>O389*H389</f>
        <v>0</v>
      </c>
      <c r="Q389" s="202">
        <v>0</v>
      </c>
      <c r="R389" s="202">
        <f>Q389*H389</f>
        <v>0</v>
      </c>
      <c r="S389" s="202">
        <v>0</v>
      </c>
      <c r="T389" s="203">
        <f>S389*H389</f>
        <v>0</v>
      </c>
      <c r="U389" s="36"/>
      <c r="V389" s="36"/>
      <c r="W389" s="36"/>
      <c r="X389" s="36"/>
      <c r="Y389" s="36"/>
      <c r="Z389" s="36"/>
      <c r="AA389" s="36"/>
      <c r="AB389" s="36"/>
      <c r="AC389" s="36"/>
      <c r="AD389" s="36"/>
      <c r="AE389" s="36"/>
      <c r="AR389" s="204" t="s">
        <v>169</v>
      </c>
      <c r="AT389" s="204" t="s">
        <v>164</v>
      </c>
      <c r="AU389" s="204" t="s">
        <v>91</v>
      </c>
      <c r="AY389" s="18" t="s">
        <v>162</v>
      </c>
      <c r="BE389" s="205">
        <f>IF(N389="základní",J389,0)</f>
        <v>0</v>
      </c>
      <c r="BF389" s="205">
        <f>IF(N389="snížená",J389,0)</f>
        <v>0</v>
      </c>
      <c r="BG389" s="205">
        <f>IF(N389="zákl. přenesená",J389,0)</f>
        <v>0</v>
      </c>
      <c r="BH389" s="205">
        <f>IF(N389="sníž. přenesená",J389,0)</f>
        <v>0</v>
      </c>
      <c r="BI389" s="205">
        <f>IF(N389="nulová",J389,0)</f>
        <v>0</v>
      </c>
      <c r="BJ389" s="18" t="s">
        <v>89</v>
      </c>
      <c r="BK389" s="205">
        <f>ROUND(I389*H389,2)</f>
        <v>0</v>
      </c>
      <c r="BL389" s="18" t="s">
        <v>169</v>
      </c>
      <c r="BM389" s="204" t="s">
        <v>530</v>
      </c>
    </row>
    <row r="390" spans="2:51" s="14" customFormat="1" ht="12">
      <c r="B390" s="217"/>
      <c r="C390" s="218"/>
      <c r="D390" s="208" t="s">
        <v>171</v>
      </c>
      <c r="E390" s="218"/>
      <c r="F390" s="220" t="s">
        <v>531</v>
      </c>
      <c r="G390" s="218"/>
      <c r="H390" s="221">
        <v>13471.32</v>
      </c>
      <c r="I390" s="222"/>
      <c r="J390" s="218"/>
      <c r="K390" s="218"/>
      <c r="L390" s="223"/>
      <c r="M390" s="224"/>
      <c r="N390" s="225"/>
      <c r="O390" s="225"/>
      <c r="P390" s="225"/>
      <c r="Q390" s="225"/>
      <c r="R390" s="225"/>
      <c r="S390" s="225"/>
      <c r="T390" s="226"/>
      <c r="AT390" s="227" t="s">
        <v>171</v>
      </c>
      <c r="AU390" s="227" t="s">
        <v>91</v>
      </c>
      <c r="AV390" s="14" t="s">
        <v>91</v>
      </c>
      <c r="AW390" s="14" t="s">
        <v>4</v>
      </c>
      <c r="AX390" s="14" t="s">
        <v>89</v>
      </c>
      <c r="AY390" s="227" t="s">
        <v>162</v>
      </c>
    </row>
    <row r="391" spans="1:65" s="2" customFormat="1" ht="16.5" customHeight="1">
      <c r="A391" s="36"/>
      <c r="B391" s="37"/>
      <c r="C391" s="193" t="s">
        <v>532</v>
      </c>
      <c r="D391" s="193" t="s">
        <v>164</v>
      </c>
      <c r="E391" s="194" t="s">
        <v>533</v>
      </c>
      <c r="F391" s="195" t="s">
        <v>534</v>
      </c>
      <c r="G391" s="196" t="s">
        <v>225</v>
      </c>
      <c r="H391" s="197">
        <v>673.566</v>
      </c>
      <c r="I391" s="198"/>
      <c r="J391" s="199">
        <f>ROUND(I391*H391,2)</f>
        <v>0</v>
      </c>
      <c r="K391" s="195" t="s">
        <v>168</v>
      </c>
      <c r="L391" s="41"/>
      <c r="M391" s="200" t="s">
        <v>1</v>
      </c>
      <c r="N391" s="201" t="s">
        <v>47</v>
      </c>
      <c r="O391" s="73"/>
      <c r="P391" s="202">
        <f>O391*H391</f>
        <v>0</v>
      </c>
      <c r="Q391" s="202">
        <v>0</v>
      </c>
      <c r="R391" s="202">
        <f>Q391*H391</f>
        <v>0</v>
      </c>
      <c r="S391" s="202">
        <v>0</v>
      </c>
      <c r="T391" s="203">
        <f>S391*H391</f>
        <v>0</v>
      </c>
      <c r="U391" s="36"/>
      <c r="V391" s="36"/>
      <c r="W391" s="36"/>
      <c r="X391" s="36"/>
      <c r="Y391" s="36"/>
      <c r="Z391" s="36"/>
      <c r="AA391" s="36"/>
      <c r="AB391" s="36"/>
      <c r="AC391" s="36"/>
      <c r="AD391" s="36"/>
      <c r="AE391" s="36"/>
      <c r="AR391" s="204" t="s">
        <v>169</v>
      </c>
      <c r="AT391" s="204" t="s">
        <v>164</v>
      </c>
      <c r="AU391" s="204" t="s">
        <v>91</v>
      </c>
      <c r="AY391" s="18" t="s">
        <v>162</v>
      </c>
      <c r="BE391" s="205">
        <f>IF(N391="základní",J391,0)</f>
        <v>0</v>
      </c>
      <c r="BF391" s="205">
        <f>IF(N391="snížená",J391,0)</f>
        <v>0</v>
      </c>
      <c r="BG391" s="205">
        <f>IF(N391="zákl. přenesená",J391,0)</f>
        <v>0</v>
      </c>
      <c r="BH391" s="205">
        <f>IF(N391="sníž. přenesená",J391,0)</f>
        <v>0</v>
      </c>
      <c r="BI391" s="205">
        <f>IF(N391="nulová",J391,0)</f>
        <v>0</v>
      </c>
      <c r="BJ391" s="18" t="s">
        <v>89</v>
      </c>
      <c r="BK391" s="205">
        <f>ROUND(I391*H391,2)</f>
        <v>0</v>
      </c>
      <c r="BL391" s="18" t="s">
        <v>169</v>
      </c>
      <c r="BM391" s="204" t="s">
        <v>535</v>
      </c>
    </row>
    <row r="392" spans="2:63" s="12" customFormat="1" ht="22.9" customHeight="1">
      <c r="B392" s="177"/>
      <c r="C392" s="178"/>
      <c r="D392" s="179" t="s">
        <v>81</v>
      </c>
      <c r="E392" s="191" t="s">
        <v>536</v>
      </c>
      <c r="F392" s="191" t="s">
        <v>537</v>
      </c>
      <c r="G392" s="178"/>
      <c r="H392" s="178"/>
      <c r="I392" s="181"/>
      <c r="J392" s="192">
        <f>BK392</f>
        <v>0</v>
      </c>
      <c r="K392" s="178"/>
      <c r="L392" s="183"/>
      <c r="M392" s="184"/>
      <c r="N392" s="185"/>
      <c r="O392" s="185"/>
      <c r="P392" s="186">
        <f>P393</f>
        <v>0</v>
      </c>
      <c r="Q392" s="185"/>
      <c r="R392" s="186">
        <f>R393</f>
        <v>0</v>
      </c>
      <c r="S392" s="185"/>
      <c r="T392" s="187">
        <f>T393</f>
        <v>0</v>
      </c>
      <c r="AR392" s="188" t="s">
        <v>89</v>
      </c>
      <c r="AT392" s="189" t="s">
        <v>81</v>
      </c>
      <c r="AU392" s="189" t="s">
        <v>89</v>
      </c>
      <c r="AY392" s="188" t="s">
        <v>162</v>
      </c>
      <c r="BK392" s="190">
        <f>BK393</f>
        <v>0</v>
      </c>
    </row>
    <row r="393" spans="1:65" s="2" customFormat="1" ht="16.5" customHeight="1">
      <c r="A393" s="36"/>
      <c r="B393" s="37"/>
      <c r="C393" s="193" t="s">
        <v>538</v>
      </c>
      <c r="D393" s="193" t="s">
        <v>164</v>
      </c>
      <c r="E393" s="194" t="s">
        <v>539</v>
      </c>
      <c r="F393" s="195" t="s">
        <v>540</v>
      </c>
      <c r="G393" s="196" t="s">
        <v>225</v>
      </c>
      <c r="H393" s="197">
        <v>190.078</v>
      </c>
      <c r="I393" s="198"/>
      <c r="J393" s="199">
        <f>ROUND(I393*H393,2)</f>
        <v>0</v>
      </c>
      <c r="K393" s="195" t="s">
        <v>168</v>
      </c>
      <c r="L393" s="41"/>
      <c r="M393" s="200" t="s">
        <v>1</v>
      </c>
      <c r="N393" s="201" t="s">
        <v>47</v>
      </c>
      <c r="O393" s="73"/>
      <c r="P393" s="202">
        <f>O393*H393</f>
        <v>0</v>
      </c>
      <c r="Q393" s="202">
        <v>0</v>
      </c>
      <c r="R393" s="202">
        <f>Q393*H393</f>
        <v>0</v>
      </c>
      <c r="S393" s="202">
        <v>0</v>
      </c>
      <c r="T393" s="203">
        <f>S393*H393</f>
        <v>0</v>
      </c>
      <c r="U393" s="36"/>
      <c r="V393" s="36"/>
      <c r="W393" s="36"/>
      <c r="X393" s="36"/>
      <c r="Y393" s="36"/>
      <c r="Z393" s="36"/>
      <c r="AA393" s="36"/>
      <c r="AB393" s="36"/>
      <c r="AC393" s="36"/>
      <c r="AD393" s="36"/>
      <c r="AE393" s="36"/>
      <c r="AR393" s="204" t="s">
        <v>169</v>
      </c>
      <c r="AT393" s="204" t="s">
        <v>164</v>
      </c>
      <c r="AU393" s="204" t="s">
        <v>91</v>
      </c>
      <c r="AY393" s="18" t="s">
        <v>162</v>
      </c>
      <c r="BE393" s="205">
        <f>IF(N393="základní",J393,0)</f>
        <v>0</v>
      </c>
      <c r="BF393" s="205">
        <f>IF(N393="snížená",J393,0)</f>
        <v>0</v>
      </c>
      <c r="BG393" s="205">
        <f>IF(N393="zákl. přenesená",J393,0)</f>
        <v>0</v>
      </c>
      <c r="BH393" s="205">
        <f>IF(N393="sníž. přenesená",J393,0)</f>
        <v>0</v>
      </c>
      <c r="BI393" s="205">
        <f>IF(N393="nulová",J393,0)</f>
        <v>0</v>
      </c>
      <c r="BJ393" s="18" t="s">
        <v>89</v>
      </c>
      <c r="BK393" s="205">
        <f>ROUND(I393*H393,2)</f>
        <v>0</v>
      </c>
      <c r="BL393" s="18" t="s">
        <v>169</v>
      </c>
      <c r="BM393" s="204" t="s">
        <v>541</v>
      </c>
    </row>
    <row r="394" spans="2:63" s="12" customFormat="1" ht="25.9" customHeight="1">
      <c r="B394" s="177"/>
      <c r="C394" s="178"/>
      <c r="D394" s="179" t="s">
        <v>81</v>
      </c>
      <c r="E394" s="180" t="s">
        <v>542</v>
      </c>
      <c r="F394" s="180" t="s">
        <v>543</v>
      </c>
      <c r="G394" s="178"/>
      <c r="H394" s="178"/>
      <c r="I394" s="181"/>
      <c r="J394" s="182">
        <f>BK394</f>
        <v>0</v>
      </c>
      <c r="K394" s="178"/>
      <c r="L394" s="183"/>
      <c r="M394" s="184"/>
      <c r="N394" s="185"/>
      <c r="O394" s="185"/>
      <c r="P394" s="186">
        <f>P395+P438+P486+P490+P494+P590+P609+P681+P691+P717</f>
        <v>0</v>
      </c>
      <c r="Q394" s="185"/>
      <c r="R394" s="186">
        <f>R395+R438+R486+R490+R494+R590+R609+R681+R691+R717</f>
        <v>141.46489835000006</v>
      </c>
      <c r="S394" s="185"/>
      <c r="T394" s="187">
        <f>T395+T438+T486+T490+T494+T590+T609+T681+T691+T717</f>
        <v>177.354031</v>
      </c>
      <c r="AR394" s="188" t="s">
        <v>91</v>
      </c>
      <c r="AT394" s="189" t="s">
        <v>81</v>
      </c>
      <c r="AU394" s="189" t="s">
        <v>82</v>
      </c>
      <c r="AY394" s="188" t="s">
        <v>162</v>
      </c>
      <c r="BK394" s="190">
        <f>BK395+BK438+BK486+BK490+BK494+BK590+BK609+BK681+BK691+BK717</f>
        <v>0</v>
      </c>
    </row>
    <row r="395" spans="2:63" s="12" customFormat="1" ht="22.9" customHeight="1">
      <c r="B395" s="177"/>
      <c r="C395" s="178"/>
      <c r="D395" s="179" t="s">
        <v>81</v>
      </c>
      <c r="E395" s="191" t="s">
        <v>544</v>
      </c>
      <c r="F395" s="191" t="s">
        <v>545</v>
      </c>
      <c r="G395" s="178"/>
      <c r="H395" s="178"/>
      <c r="I395" s="181"/>
      <c r="J395" s="192">
        <f>BK395</f>
        <v>0</v>
      </c>
      <c r="K395" s="178"/>
      <c r="L395" s="183"/>
      <c r="M395" s="184"/>
      <c r="N395" s="185"/>
      <c r="O395" s="185"/>
      <c r="P395" s="186">
        <f>SUM(P396:P437)</f>
        <v>0</v>
      </c>
      <c r="Q395" s="185"/>
      <c r="R395" s="186">
        <f>SUM(R396:R437)</f>
        <v>16.91164514</v>
      </c>
      <c r="S395" s="185"/>
      <c r="T395" s="187">
        <f>SUM(T396:T437)</f>
        <v>11.0019</v>
      </c>
      <c r="AR395" s="188" t="s">
        <v>91</v>
      </c>
      <c r="AT395" s="189" t="s">
        <v>81</v>
      </c>
      <c r="AU395" s="189" t="s">
        <v>89</v>
      </c>
      <c r="AY395" s="188" t="s">
        <v>162</v>
      </c>
      <c r="BK395" s="190">
        <f>SUM(BK396:BK437)</f>
        <v>0</v>
      </c>
    </row>
    <row r="396" spans="1:65" s="2" customFormat="1" ht="16.5" customHeight="1">
      <c r="A396" s="36"/>
      <c r="B396" s="37"/>
      <c r="C396" s="193" t="s">
        <v>546</v>
      </c>
      <c r="D396" s="193" t="s">
        <v>164</v>
      </c>
      <c r="E396" s="194" t="s">
        <v>547</v>
      </c>
      <c r="F396" s="195" t="s">
        <v>548</v>
      </c>
      <c r="G396" s="196" t="s">
        <v>167</v>
      </c>
      <c r="H396" s="197">
        <v>1738.4</v>
      </c>
      <c r="I396" s="198"/>
      <c r="J396" s="199">
        <f>ROUND(I396*H396,2)</f>
        <v>0</v>
      </c>
      <c r="K396" s="195" t="s">
        <v>168</v>
      </c>
      <c r="L396" s="41"/>
      <c r="M396" s="200" t="s">
        <v>1</v>
      </c>
      <c r="N396" s="201" t="s">
        <v>47</v>
      </c>
      <c r="O396" s="73"/>
      <c r="P396" s="202">
        <f>O396*H396</f>
        <v>0</v>
      </c>
      <c r="Q396" s="202">
        <v>0</v>
      </c>
      <c r="R396" s="202">
        <f>Q396*H396</f>
        <v>0</v>
      </c>
      <c r="S396" s="202">
        <v>0</v>
      </c>
      <c r="T396" s="203">
        <f>S396*H396</f>
        <v>0</v>
      </c>
      <c r="U396" s="36"/>
      <c r="V396" s="36"/>
      <c r="W396" s="36"/>
      <c r="X396" s="36"/>
      <c r="Y396" s="36"/>
      <c r="Z396" s="36"/>
      <c r="AA396" s="36"/>
      <c r="AB396" s="36"/>
      <c r="AC396" s="36"/>
      <c r="AD396" s="36"/>
      <c r="AE396" s="36"/>
      <c r="AR396" s="204" t="s">
        <v>256</v>
      </c>
      <c r="AT396" s="204" t="s">
        <v>164</v>
      </c>
      <c r="AU396" s="204" t="s">
        <v>91</v>
      </c>
      <c r="AY396" s="18" t="s">
        <v>162</v>
      </c>
      <c r="BE396" s="205">
        <f>IF(N396="základní",J396,0)</f>
        <v>0</v>
      </c>
      <c r="BF396" s="205">
        <f>IF(N396="snížená",J396,0)</f>
        <v>0</v>
      </c>
      <c r="BG396" s="205">
        <f>IF(N396="zákl. přenesená",J396,0)</f>
        <v>0</v>
      </c>
      <c r="BH396" s="205">
        <f>IF(N396="sníž. přenesená",J396,0)</f>
        <v>0</v>
      </c>
      <c r="BI396" s="205">
        <f>IF(N396="nulová",J396,0)</f>
        <v>0</v>
      </c>
      <c r="BJ396" s="18" t="s">
        <v>89</v>
      </c>
      <c r="BK396" s="205">
        <f>ROUND(I396*H396,2)</f>
        <v>0</v>
      </c>
      <c r="BL396" s="18" t="s">
        <v>256</v>
      </c>
      <c r="BM396" s="204" t="s">
        <v>549</v>
      </c>
    </row>
    <row r="397" spans="2:51" s="13" customFormat="1" ht="12">
      <c r="B397" s="206"/>
      <c r="C397" s="207"/>
      <c r="D397" s="208" t="s">
        <v>171</v>
      </c>
      <c r="E397" s="209" t="s">
        <v>1</v>
      </c>
      <c r="F397" s="210" t="s">
        <v>441</v>
      </c>
      <c r="G397" s="207"/>
      <c r="H397" s="209" t="s">
        <v>1</v>
      </c>
      <c r="I397" s="211"/>
      <c r="J397" s="207"/>
      <c r="K397" s="207"/>
      <c r="L397" s="212"/>
      <c r="M397" s="213"/>
      <c r="N397" s="214"/>
      <c r="O397" s="214"/>
      <c r="P397" s="214"/>
      <c r="Q397" s="214"/>
      <c r="R397" s="214"/>
      <c r="S397" s="214"/>
      <c r="T397" s="215"/>
      <c r="AT397" s="216" t="s">
        <v>171</v>
      </c>
      <c r="AU397" s="216" t="s">
        <v>91</v>
      </c>
      <c r="AV397" s="13" t="s">
        <v>89</v>
      </c>
      <c r="AW397" s="13" t="s">
        <v>38</v>
      </c>
      <c r="AX397" s="13" t="s">
        <v>82</v>
      </c>
      <c r="AY397" s="216" t="s">
        <v>162</v>
      </c>
    </row>
    <row r="398" spans="2:51" s="14" customFormat="1" ht="12">
      <c r="B398" s="217"/>
      <c r="C398" s="218"/>
      <c r="D398" s="208" t="s">
        <v>171</v>
      </c>
      <c r="E398" s="219" t="s">
        <v>1</v>
      </c>
      <c r="F398" s="220" t="s">
        <v>550</v>
      </c>
      <c r="G398" s="218"/>
      <c r="H398" s="221">
        <v>1738.4</v>
      </c>
      <c r="I398" s="222"/>
      <c r="J398" s="218"/>
      <c r="K398" s="218"/>
      <c r="L398" s="223"/>
      <c r="M398" s="224"/>
      <c r="N398" s="225"/>
      <c r="O398" s="225"/>
      <c r="P398" s="225"/>
      <c r="Q398" s="225"/>
      <c r="R398" s="225"/>
      <c r="S398" s="225"/>
      <c r="T398" s="226"/>
      <c r="AT398" s="227" t="s">
        <v>171</v>
      </c>
      <c r="AU398" s="227" t="s">
        <v>91</v>
      </c>
      <c r="AV398" s="14" t="s">
        <v>91</v>
      </c>
      <c r="AW398" s="14" t="s">
        <v>38</v>
      </c>
      <c r="AX398" s="14" t="s">
        <v>82</v>
      </c>
      <c r="AY398" s="227" t="s">
        <v>162</v>
      </c>
    </row>
    <row r="399" spans="2:51" s="15" customFormat="1" ht="12">
      <c r="B399" s="228"/>
      <c r="C399" s="229"/>
      <c r="D399" s="208" t="s">
        <v>171</v>
      </c>
      <c r="E399" s="230" t="s">
        <v>1</v>
      </c>
      <c r="F399" s="231" t="s">
        <v>174</v>
      </c>
      <c r="G399" s="229"/>
      <c r="H399" s="232">
        <v>1738.4</v>
      </c>
      <c r="I399" s="233"/>
      <c r="J399" s="229"/>
      <c r="K399" s="229"/>
      <c r="L399" s="234"/>
      <c r="M399" s="235"/>
      <c r="N399" s="236"/>
      <c r="O399" s="236"/>
      <c r="P399" s="236"/>
      <c r="Q399" s="236"/>
      <c r="R399" s="236"/>
      <c r="S399" s="236"/>
      <c r="T399" s="237"/>
      <c r="AT399" s="238" t="s">
        <v>171</v>
      </c>
      <c r="AU399" s="238" t="s">
        <v>91</v>
      </c>
      <c r="AV399" s="15" t="s">
        <v>169</v>
      </c>
      <c r="AW399" s="15" t="s">
        <v>38</v>
      </c>
      <c r="AX399" s="15" t="s">
        <v>89</v>
      </c>
      <c r="AY399" s="238" t="s">
        <v>162</v>
      </c>
    </row>
    <row r="400" spans="1:65" s="2" customFormat="1" ht="16.5" customHeight="1">
      <c r="A400" s="36"/>
      <c r="B400" s="37"/>
      <c r="C400" s="254" t="s">
        <v>551</v>
      </c>
      <c r="D400" s="254" t="s">
        <v>283</v>
      </c>
      <c r="E400" s="255" t="s">
        <v>552</v>
      </c>
      <c r="F400" s="256" t="s">
        <v>553</v>
      </c>
      <c r="G400" s="257" t="s">
        <v>225</v>
      </c>
      <c r="H400" s="258">
        <v>0.556</v>
      </c>
      <c r="I400" s="259"/>
      <c r="J400" s="260">
        <f>ROUND(I400*H400,2)</f>
        <v>0</v>
      </c>
      <c r="K400" s="256" t="s">
        <v>168</v>
      </c>
      <c r="L400" s="261"/>
      <c r="M400" s="262" t="s">
        <v>1</v>
      </c>
      <c r="N400" s="263" t="s">
        <v>47</v>
      </c>
      <c r="O400" s="73"/>
      <c r="P400" s="202">
        <f>O400*H400</f>
        <v>0</v>
      </c>
      <c r="Q400" s="202">
        <v>1</v>
      </c>
      <c r="R400" s="202">
        <f>Q400*H400</f>
        <v>0.556</v>
      </c>
      <c r="S400" s="202">
        <v>0</v>
      </c>
      <c r="T400" s="203">
        <f>S400*H400</f>
        <v>0</v>
      </c>
      <c r="U400" s="36"/>
      <c r="V400" s="36"/>
      <c r="W400" s="36"/>
      <c r="X400" s="36"/>
      <c r="Y400" s="36"/>
      <c r="Z400" s="36"/>
      <c r="AA400" s="36"/>
      <c r="AB400" s="36"/>
      <c r="AC400" s="36"/>
      <c r="AD400" s="36"/>
      <c r="AE400" s="36"/>
      <c r="AR400" s="204" t="s">
        <v>335</v>
      </c>
      <c r="AT400" s="204" t="s">
        <v>283</v>
      </c>
      <c r="AU400" s="204" t="s">
        <v>91</v>
      </c>
      <c r="AY400" s="18" t="s">
        <v>162</v>
      </c>
      <c r="BE400" s="205">
        <f>IF(N400="základní",J400,0)</f>
        <v>0</v>
      </c>
      <c r="BF400" s="205">
        <f>IF(N400="snížená",J400,0)</f>
        <v>0</v>
      </c>
      <c r="BG400" s="205">
        <f>IF(N400="zákl. přenesená",J400,0)</f>
        <v>0</v>
      </c>
      <c r="BH400" s="205">
        <f>IF(N400="sníž. přenesená",J400,0)</f>
        <v>0</v>
      </c>
      <c r="BI400" s="205">
        <f>IF(N400="nulová",J400,0)</f>
        <v>0</v>
      </c>
      <c r="BJ400" s="18" t="s">
        <v>89</v>
      </c>
      <c r="BK400" s="205">
        <f>ROUND(I400*H400,2)</f>
        <v>0</v>
      </c>
      <c r="BL400" s="18" t="s">
        <v>256</v>
      </c>
      <c r="BM400" s="204" t="s">
        <v>554</v>
      </c>
    </row>
    <row r="401" spans="2:51" s="14" customFormat="1" ht="12">
      <c r="B401" s="217"/>
      <c r="C401" s="218"/>
      <c r="D401" s="208" t="s">
        <v>171</v>
      </c>
      <c r="E401" s="218"/>
      <c r="F401" s="220" t="s">
        <v>555</v>
      </c>
      <c r="G401" s="218"/>
      <c r="H401" s="221">
        <v>0.556</v>
      </c>
      <c r="I401" s="222"/>
      <c r="J401" s="218"/>
      <c r="K401" s="218"/>
      <c r="L401" s="223"/>
      <c r="M401" s="224"/>
      <c r="N401" s="225"/>
      <c r="O401" s="225"/>
      <c r="P401" s="225"/>
      <c r="Q401" s="225"/>
      <c r="R401" s="225"/>
      <c r="S401" s="225"/>
      <c r="T401" s="226"/>
      <c r="AT401" s="227" t="s">
        <v>171</v>
      </c>
      <c r="AU401" s="227" t="s">
        <v>91</v>
      </c>
      <c r="AV401" s="14" t="s">
        <v>91</v>
      </c>
      <c r="AW401" s="14" t="s">
        <v>4</v>
      </c>
      <c r="AX401" s="14" t="s">
        <v>89</v>
      </c>
      <c r="AY401" s="227" t="s">
        <v>162</v>
      </c>
    </row>
    <row r="402" spans="1:65" s="2" customFormat="1" ht="16.5" customHeight="1">
      <c r="A402" s="36"/>
      <c r="B402" s="37"/>
      <c r="C402" s="193" t="s">
        <v>556</v>
      </c>
      <c r="D402" s="193" t="s">
        <v>164</v>
      </c>
      <c r="E402" s="194" t="s">
        <v>557</v>
      </c>
      <c r="F402" s="195" t="s">
        <v>558</v>
      </c>
      <c r="G402" s="196" t="s">
        <v>167</v>
      </c>
      <c r="H402" s="197">
        <v>1738.4</v>
      </c>
      <c r="I402" s="198"/>
      <c r="J402" s="199">
        <f>ROUND(I402*H402,2)</f>
        <v>0</v>
      </c>
      <c r="K402" s="195" t="s">
        <v>168</v>
      </c>
      <c r="L402" s="41"/>
      <c r="M402" s="200" t="s">
        <v>1</v>
      </c>
      <c r="N402" s="201" t="s">
        <v>47</v>
      </c>
      <c r="O402" s="73"/>
      <c r="P402" s="202">
        <f>O402*H402</f>
        <v>0</v>
      </c>
      <c r="Q402" s="202">
        <v>0.00036</v>
      </c>
      <c r="R402" s="202">
        <f>Q402*H402</f>
        <v>0.625824</v>
      </c>
      <c r="S402" s="202">
        <v>0</v>
      </c>
      <c r="T402" s="203">
        <f>S402*H402</f>
        <v>0</v>
      </c>
      <c r="U402" s="36"/>
      <c r="V402" s="36"/>
      <c r="W402" s="36"/>
      <c r="X402" s="36"/>
      <c r="Y402" s="36"/>
      <c r="Z402" s="36"/>
      <c r="AA402" s="36"/>
      <c r="AB402" s="36"/>
      <c r="AC402" s="36"/>
      <c r="AD402" s="36"/>
      <c r="AE402" s="36"/>
      <c r="AR402" s="204" t="s">
        <v>256</v>
      </c>
      <c r="AT402" s="204" t="s">
        <v>164</v>
      </c>
      <c r="AU402" s="204" t="s">
        <v>91</v>
      </c>
      <c r="AY402" s="18" t="s">
        <v>162</v>
      </c>
      <c r="BE402" s="205">
        <f>IF(N402="základní",J402,0)</f>
        <v>0</v>
      </c>
      <c r="BF402" s="205">
        <f>IF(N402="snížená",J402,0)</f>
        <v>0</v>
      </c>
      <c r="BG402" s="205">
        <f>IF(N402="zákl. přenesená",J402,0)</f>
        <v>0</v>
      </c>
      <c r="BH402" s="205">
        <f>IF(N402="sníž. přenesená",J402,0)</f>
        <v>0</v>
      </c>
      <c r="BI402" s="205">
        <f>IF(N402="nulová",J402,0)</f>
        <v>0</v>
      </c>
      <c r="BJ402" s="18" t="s">
        <v>89</v>
      </c>
      <c r="BK402" s="205">
        <f>ROUND(I402*H402,2)</f>
        <v>0</v>
      </c>
      <c r="BL402" s="18" t="s">
        <v>256</v>
      </c>
      <c r="BM402" s="204" t="s">
        <v>559</v>
      </c>
    </row>
    <row r="403" spans="1:47" s="2" customFormat="1" ht="19.5">
      <c r="A403" s="36"/>
      <c r="B403" s="37"/>
      <c r="C403" s="38"/>
      <c r="D403" s="208" t="s">
        <v>271</v>
      </c>
      <c r="E403" s="38"/>
      <c r="F403" s="250" t="s">
        <v>560</v>
      </c>
      <c r="G403" s="38"/>
      <c r="H403" s="38"/>
      <c r="I403" s="251"/>
      <c r="J403" s="38"/>
      <c r="K403" s="38"/>
      <c r="L403" s="41"/>
      <c r="M403" s="252"/>
      <c r="N403" s="253"/>
      <c r="O403" s="73"/>
      <c r="P403" s="73"/>
      <c r="Q403" s="73"/>
      <c r="R403" s="73"/>
      <c r="S403" s="73"/>
      <c r="T403" s="74"/>
      <c r="U403" s="36"/>
      <c r="V403" s="36"/>
      <c r="W403" s="36"/>
      <c r="X403" s="36"/>
      <c r="Y403" s="36"/>
      <c r="Z403" s="36"/>
      <c r="AA403" s="36"/>
      <c r="AB403" s="36"/>
      <c r="AC403" s="36"/>
      <c r="AD403" s="36"/>
      <c r="AE403" s="36"/>
      <c r="AT403" s="18" t="s">
        <v>271</v>
      </c>
      <c r="AU403" s="18" t="s">
        <v>91</v>
      </c>
    </row>
    <row r="404" spans="2:51" s="13" customFormat="1" ht="12">
      <c r="B404" s="206"/>
      <c r="C404" s="207"/>
      <c r="D404" s="208" t="s">
        <v>171</v>
      </c>
      <c r="E404" s="209" t="s">
        <v>1</v>
      </c>
      <c r="F404" s="210" t="s">
        <v>441</v>
      </c>
      <c r="G404" s="207"/>
      <c r="H404" s="209" t="s">
        <v>1</v>
      </c>
      <c r="I404" s="211"/>
      <c r="J404" s="207"/>
      <c r="K404" s="207"/>
      <c r="L404" s="212"/>
      <c r="M404" s="213"/>
      <c r="N404" s="214"/>
      <c r="O404" s="214"/>
      <c r="P404" s="214"/>
      <c r="Q404" s="214"/>
      <c r="R404" s="214"/>
      <c r="S404" s="214"/>
      <c r="T404" s="215"/>
      <c r="AT404" s="216" t="s">
        <v>171</v>
      </c>
      <c r="AU404" s="216" t="s">
        <v>91</v>
      </c>
      <c r="AV404" s="13" t="s">
        <v>89</v>
      </c>
      <c r="AW404" s="13" t="s">
        <v>38</v>
      </c>
      <c r="AX404" s="13" t="s">
        <v>82</v>
      </c>
      <c r="AY404" s="216" t="s">
        <v>162</v>
      </c>
    </row>
    <row r="405" spans="2:51" s="14" customFormat="1" ht="12">
      <c r="B405" s="217"/>
      <c r="C405" s="218"/>
      <c r="D405" s="208" t="s">
        <v>171</v>
      </c>
      <c r="E405" s="219" t="s">
        <v>1</v>
      </c>
      <c r="F405" s="220" t="s">
        <v>550</v>
      </c>
      <c r="G405" s="218"/>
      <c r="H405" s="221">
        <v>1738.4</v>
      </c>
      <c r="I405" s="222"/>
      <c r="J405" s="218"/>
      <c r="K405" s="218"/>
      <c r="L405" s="223"/>
      <c r="M405" s="224"/>
      <c r="N405" s="225"/>
      <c r="O405" s="225"/>
      <c r="P405" s="225"/>
      <c r="Q405" s="225"/>
      <c r="R405" s="225"/>
      <c r="S405" s="225"/>
      <c r="T405" s="226"/>
      <c r="AT405" s="227" t="s">
        <v>171</v>
      </c>
      <c r="AU405" s="227" t="s">
        <v>91</v>
      </c>
      <c r="AV405" s="14" t="s">
        <v>91</v>
      </c>
      <c r="AW405" s="14" t="s">
        <v>38</v>
      </c>
      <c r="AX405" s="14" t="s">
        <v>82</v>
      </c>
      <c r="AY405" s="227" t="s">
        <v>162</v>
      </c>
    </row>
    <row r="406" spans="2:51" s="15" customFormat="1" ht="12">
      <c r="B406" s="228"/>
      <c r="C406" s="229"/>
      <c r="D406" s="208" t="s">
        <v>171</v>
      </c>
      <c r="E406" s="230" t="s">
        <v>1</v>
      </c>
      <c r="F406" s="231" t="s">
        <v>174</v>
      </c>
      <c r="G406" s="229"/>
      <c r="H406" s="232">
        <v>1738.4</v>
      </c>
      <c r="I406" s="233"/>
      <c r="J406" s="229"/>
      <c r="K406" s="229"/>
      <c r="L406" s="234"/>
      <c r="M406" s="235"/>
      <c r="N406" s="236"/>
      <c r="O406" s="236"/>
      <c r="P406" s="236"/>
      <c r="Q406" s="236"/>
      <c r="R406" s="236"/>
      <c r="S406" s="236"/>
      <c r="T406" s="237"/>
      <c r="AT406" s="238" t="s">
        <v>171</v>
      </c>
      <c r="AU406" s="238" t="s">
        <v>91</v>
      </c>
      <c r="AV406" s="15" t="s">
        <v>169</v>
      </c>
      <c r="AW406" s="15" t="s">
        <v>38</v>
      </c>
      <c r="AX406" s="15" t="s">
        <v>89</v>
      </c>
      <c r="AY406" s="238" t="s">
        <v>162</v>
      </c>
    </row>
    <row r="407" spans="1:65" s="2" customFormat="1" ht="24.2" customHeight="1">
      <c r="A407" s="36"/>
      <c r="B407" s="37"/>
      <c r="C407" s="254" t="s">
        <v>561</v>
      </c>
      <c r="D407" s="254" t="s">
        <v>283</v>
      </c>
      <c r="E407" s="255" t="s">
        <v>562</v>
      </c>
      <c r="F407" s="256" t="s">
        <v>563</v>
      </c>
      <c r="G407" s="257" t="s">
        <v>167</v>
      </c>
      <c r="H407" s="258">
        <v>2026.105</v>
      </c>
      <c r="I407" s="259"/>
      <c r="J407" s="260">
        <f>ROUND(I407*H407,2)</f>
        <v>0</v>
      </c>
      <c r="K407" s="256" t="s">
        <v>168</v>
      </c>
      <c r="L407" s="261"/>
      <c r="M407" s="262" t="s">
        <v>1</v>
      </c>
      <c r="N407" s="263" t="s">
        <v>47</v>
      </c>
      <c r="O407" s="73"/>
      <c r="P407" s="202">
        <f>O407*H407</f>
        <v>0</v>
      </c>
      <c r="Q407" s="202">
        <v>0.0054</v>
      </c>
      <c r="R407" s="202">
        <f>Q407*H407</f>
        <v>10.940967</v>
      </c>
      <c r="S407" s="202">
        <v>0</v>
      </c>
      <c r="T407" s="203">
        <f>S407*H407</f>
        <v>0</v>
      </c>
      <c r="U407" s="36"/>
      <c r="V407" s="36"/>
      <c r="W407" s="36"/>
      <c r="X407" s="36"/>
      <c r="Y407" s="36"/>
      <c r="Z407" s="36"/>
      <c r="AA407" s="36"/>
      <c r="AB407" s="36"/>
      <c r="AC407" s="36"/>
      <c r="AD407" s="36"/>
      <c r="AE407" s="36"/>
      <c r="AR407" s="204" t="s">
        <v>335</v>
      </c>
      <c r="AT407" s="204" t="s">
        <v>283</v>
      </c>
      <c r="AU407" s="204" t="s">
        <v>91</v>
      </c>
      <c r="AY407" s="18" t="s">
        <v>162</v>
      </c>
      <c r="BE407" s="205">
        <f>IF(N407="základní",J407,0)</f>
        <v>0</v>
      </c>
      <c r="BF407" s="205">
        <f>IF(N407="snížená",J407,0)</f>
        <v>0</v>
      </c>
      <c r="BG407" s="205">
        <f>IF(N407="zákl. přenesená",J407,0)</f>
        <v>0</v>
      </c>
      <c r="BH407" s="205">
        <f>IF(N407="sníž. přenesená",J407,0)</f>
        <v>0</v>
      </c>
      <c r="BI407" s="205">
        <f>IF(N407="nulová",J407,0)</f>
        <v>0</v>
      </c>
      <c r="BJ407" s="18" t="s">
        <v>89</v>
      </c>
      <c r="BK407" s="205">
        <f>ROUND(I407*H407,2)</f>
        <v>0</v>
      </c>
      <c r="BL407" s="18" t="s">
        <v>256</v>
      </c>
      <c r="BM407" s="204" t="s">
        <v>564</v>
      </c>
    </row>
    <row r="408" spans="2:51" s="14" customFormat="1" ht="12">
      <c r="B408" s="217"/>
      <c r="C408" s="218"/>
      <c r="D408" s="208" t="s">
        <v>171</v>
      </c>
      <c r="E408" s="218"/>
      <c r="F408" s="220" t="s">
        <v>565</v>
      </c>
      <c r="G408" s="218"/>
      <c r="H408" s="221">
        <v>2026.105</v>
      </c>
      <c r="I408" s="222"/>
      <c r="J408" s="218"/>
      <c r="K408" s="218"/>
      <c r="L408" s="223"/>
      <c r="M408" s="224"/>
      <c r="N408" s="225"/>
      <c r="O408" s="225"/>
      <c r="P408" s="225"/>
      <c r="Q408" s="225"/>
      <c r="R408" s="225"/>
      <c r="S408" s="225"/>
      <c r="T408" s="226"/>
      <c r="AT408" s="227" t="s">
        <v>171</v>
      </c>
      <c r="AU408" s="227" t="s">
        <v>91</v>
      </c>
      <c r="AV408" s="14" t="s">
        <v>91</v>
      </c>
      <c r="AW408" s="14" t="s">
        <v>4</v>
      </c>
      <c r="AX408" s="14" t="s">
        <v>89</v>
      </c>
      <c r="AY408" s="227" t="s">
        <v>162</v>
      </c>
    </row>
    <row r="409" spans="1:65" s="2" customFormat="1" ht="16.5" customHeight="1">
      <c r="A409" s="36"/>
      <c r="B409" s="37"/>
      <c r="C409" s="193" t="s">
        <v>566</v>
      </c>
      <c r="D409" s="193" t="s">
        <v>164</v>
      </c>
      <c r="E409" s="194" t="s">
        <v>567</v>
      </c>
      <c r="F409" s="195" t="s">
        <v>568</v>
      </c>
      <c r="G409" s="196" t="s">
        <v>569</v>
      </c>
      <c r="H409" s="197">
        <v>32</v>
      </c>
      <c r="I409" s="198"/>
      <c r="J409" s="199">
        <f>ROUND(I409*H409,2)</f>
        <v>0</v>
      </c>
      <c r="K409" s="195" t="s">
        <v>168</v>
      </c>
      <c r="L409" s="41"/>
      <c r="M409" s="200" t="s">
        <v>1</v>
      </c>
      <c r="N409" s="201" t="s">
        <v>47</v>
      </c>
      <c r="O409" s="73"/>
      <c r="P409" s="202">
        <f>O409*H409</f>
        <v>0</v>
      </c>
      <c r="Q409" s="202">
        <v>0</v>
      </c>
      <c r="R409" s="202">
        <f>Q409*H409</f>
        <v>0</v>
      </c>
      <c r="S409" s="202">
        <v>0.0003</v>
      </c>
      <c r="T409" s="203">
        <f>S409*H409</f>
        <v>0.0096</v>
      </c>
      <c r="U409" s="36"/>
      <c r="V409" s="36"/>
      <c r="W409" s="36"/>
      <c r="X409" s="36"/>
      <c r="Y409" s="36"/>
      <c r="Z409" s="36"/>
      <c r="AA409" s="36"/>
      <c r="AB409" s="36"/>
      <c r="AC409" s="36"/>
      <c r="AD409" s="36"/>
      <c r="AE409" s="36"/>
      <c r="AR409" s="204" t="s">
        <v>256</v>
      </c>
      <c r="AT409" s="204" t="s">
        <v>164</v>
      </c>
      <c r="AU409" s="204" t="s">
        <v>91</v>
      </c>
      <c r="AY409" s="18" t="s">
        <v>162</v>
      </c>
      <c r="BE409" s="205">
        <f>IF(N409="základní",J409,0)</f>
        <v>0</v>
      </c>
      <c r="BF409" s="205">
        <f>IF(N409="snížená",J409,0)</f>
        <v>0</v>
      </c>
      <c r="BG409" s="205">
        <f>IF(N409="zákl. přenesená",J409,0)</f>
        <v>0</v>
      </c>
      <c r="BH409" s="205">
        <f>IF(N409="sníž. přenesená",J409,0)</f>
        <v>0</v>
      </c>
      <c r="BI409" s="205">
        <f>IF(N409="nulová",J409,0)</f>
        <v>0</v>
      </c>
      <c r="BJ409" s="18" t="s">
        <v>89</v>
      </c>
      <c r="BK409" s="205">
        <f>ROUND(I409*H409,2)</f>
        <v>0</v>
      </c>
      <c r="BL409" s="18" t="s">
        <v>256</v>
      </c>
      <c r="BM409" s="204" t="s">
        <v>570</v>
      </c>
    </row>
    <row r="410" spans="1:65" s="2" customFormat="1" ht="16.5" customHeight="1">
      <c r="A410" s="36"/>
      <c r="B410" s="37"/>
      <c r="C410" s="193" t="s">
        <v>571</v>
      </c>
      <c r="D410" s="193" t="s">
        <v>164</v>
      </c>
      <c r="E410" s="194" t="s">
        <v>572</v>
      </c>
      <c r="F410" s="195" t="s">
        <v>573</v>
      </c>
      <c r="G410" s="196" t="s">
        <v>167</v>
      </c>
      <c r="H410" s="197">
        <v>1998.6</v>
      </c>
      <c r="I410" s="198"/>
      <c r="J410" s="199">
        <f>ROUND(I410*H410,2)</f>
        <v>0</v>
      </c>
      <c r="K410" s="195" t="s">
        <v>168</v>
      </c>
      <c r="L410" s="41"/>
      <c r="M410" s="200" t="s">
        <v>1</v>
      </c>
      <c r="N410" s="201" t="s">
        <v>47</v>
      </c>
      <c r="O410" s="73"/>
      <c r="P410" s="202">
        <f>O410*H410</f>
        <v>0</v>
      </c>
      <c r="Q410" s="202">
        <v>0</v>
      </c>
      <c r="R410" s="202">
        <f>Q410*H410</f>
        <v>0</v>
      </c>
      <c r="S410" s="202">
        <v>0.0055</v>
      </c>
      <c r="T410" s="203">
        <f>S410*H410</f>
        <v>10.992299999999998</v>
      </c>
      <c r="U410" s="36"/>
      <c r="V410" s="36"/>
      <c r="W410" s="36"/>
      <c r="X410" s="36"/>
      <c r="Y410" s="36"/>
      <c r="Z410" s="36"/>
      <c r="AA410" s="36"/>
      <c r="AB410" s="36"/>
      <c r="AC410" s="36"/>
      <c r="AD410" s="36"/>
      <c r="AE410" s="36"/>
      <c r="AR410" s="204" t="s">
        <v>256</v>
      </c>
      <c r="AT410" s="204" t="s">
        <v>164</v>
      </c>
      <c r="AU410" s="204" t="s">
        <v>91</v>
      </c>
      <c r="AY410" s="18" t="s">
        <v>162</v>
      </c>
      <c r="BE410" s="205">
        <f>IF(N410="základní",J410,0)</f>
        <v>0</v>
      </c>
      <c r="BF410" s="205">
        <f>IF(N410="snížená",J410,0)</f>
        <v>0</v>
      </c>
      <c r="BG410" s="205">
        <f>IF(N410="zákl. přenesená",J410,0)</f>
        <v>0</v>
      </c>
      <c r="BH410" s="205">
        <f>IF(N410="sníž. přenesená",J410,0)</f>
        <v>0</v>
      </c>
      <c r="BI410" s="205">
        <f>IF(N410="nulová",J410,0)</f>
        <v>0</v>
      </c>
      <c r="BJ410" s="18" t="s">
        <v>89</v>
      </c>
      <c r="BK410" s="205">
        <f>ROUND(I410*H410,2)</f>
        <v>0</v>
      </c>
      <c r="BL410" s="18" t="s">
        <v>256</v>
      </c>
      <c r="BM410" s="204" t="s">
        <v>574</v>
      </c>
    </row>
    <row r="411" spans="2:51" s="13" customFormat="1" ht="12">
      <c r="B411" s="206"/>
      <c r="C411" s="207"/>
      <c r="D411" s="208" t="s">
        <v>171</v>
      </c>
      <c r="E411" s="209" t="s">
        <v>1</v>
      </c>
      <c r="F411" s="210" t="s">
        <v>441</v>
      </c>
      <c r="G411" s="207"/>
      <c r="H411" s="209" t="s">
        <v>1</v>
      </c>
      <c r="I411" s="211"/>
      <c r="J411" s="207"/>
      <c r="K411" s="207"/>
      <c r="L411" s="212"/>
      <c r="M411" s="213"/>
      <c r="N411" s="214"/>
      <c r="O411" s="214"/>
      <c r="P411" s="214"/>
      <c r="Q411" s="214"/>
      <c r="R411" s="214"/>
      <c r="S411" s="214"/>
      <c r="T411" s="215"/>
      <c r="AT411" s="216" t="s">
        <v>171</v>
      </c>
      <c r="AU411" s="216" t="s">
        <v>91</v>
      </c>
      <c r="AV411" s="13" t="s">
        <v>89</v>
      </c>
      <c r="AW411" s="13" t="s">
        <v>38</v>
      </c>
      <c r="AX411" s="13" t="s">
        <v>82</v>
      </c>
      <c r="AY411" s="216" t="s">
        <v>162</v>
      </c>
    </row>
    <row r="412" spans="2:51" s="14" customFormat="1" ht="12">
      <c r="B412" s="217"/>
      <c r="C412" s="218"/>
      <c r="D412" s="208" t="s">
        <v>171</v>
      </c>
      <c r="E412" s="219" t="s">
        <v>1</v>
      </c>
      <c r="F412" s="220" t="s">
        <v>575</v>
      </c>
      <c r="G412" s="218"/>
      <c r="H412" s="221">
        <v>1998.6</v>
      </c>
      <c r="I412" s="222"/>
      <c r="J412" s="218"/>
      <c r="K412" s="218"/>
      <c r="L412" s="223"/>
      <c r="M412" s="224"/>
      <c r="N412" s="225"/>
      <c r="O412" s="225"/>
      <c r="P412" s="225"/>
      <c r="Q412" s="225"/>
      <c r="R412" s="225"/>
      <c r="S412" s="225"/>
      <c r="T412" s="226"/>
      <c r="AT412" s="227" t="s">
        <v>171</v>
      </c>
      <c r="AU412" s="227" t="s">
        <v>91</v>
      </c>
      <c r="AV412" s="14" t="s">
        <v>91</v>
      </c>
      <c r="AW412" s="14" t="s">
        <v>38</v>
      </c>
      <c r="AX412" s="14" t="s">
        <v>82</v>
      </c>
      <c r="AY412" s="227" t="s">
        <v>162</v>
      </c>
    </row>
    <row r="413" spans="2:51" s="15" customFormat="1" ht="12">
      <c r="B413" s="228"/>
      <c r="C413" s="229"/>
      <c r="D413" s="208" t="s">
        <v>171</v>
      </c>
      <c r="E413" s="230" t="s">
        <v>1</v>
      </c>
      <c r="F413" s="231" t="s">
        <v>174</v>
      </c>
      <c r="G413" s="229"/>
      <c r="H413" s="232">
        <v>1998.6</v>
      </c>
      <c r="I413" s="233"/>
      <c r="J413" s="229"/>
      <c r="K413" s="229"/>
      <c r="L413" s="234"/>
      <c r="M413" s="235"/>
      <c r="N413" s="236"/>
      <c r="O413" s="236"/>
      <c r="P413" s="236"/>
      <c r="Q413" s="236"/>
      <c r="R413" s="236"/>
      <c r="S413" s="236"/>
      <c r="T413" s="237"/>
      <c r="AT413" s="238" t="s">
        <v>171</v>
      </c>
      <c r="AU413" s="238" t="s">
        <v>91</v>
      </c>
      <c r="AV413" s="15" t="s">
        <v>169</v>
      </c>
      <c r="AW413" s="15" t="s">
        <v>38</v>
      </c>
      <c r="AX413" s="15" t="s">
        <v>89</v>
      </c>
      <c r="AY413" s="238" t="s">
        <v>162</v>
      </c>
    </row>
    <row r="414" spans="1:65" s="2" customFormat="1" ht="16.5" customHeight="1">
      <c r="A414" s="36"/>
      <c r="B414" s="37"/>
      <c r="C414" s="193" t="s">
        <v>576</v>
      </c>
      <c r="D414" s="193" t="s">
        <v>164</v>
      </c>
      <c r="E414" s="194" t="s">
        <v>577</v>
      </c>
      <c r="F414" s="195" t="s">
        <v>578</v>
      </c>
      <c r="G414" s="196" t="s">
        <v>167</v>
      </c>
      <c r="H414" s="197">
        <v>2084.48</v>
      </c>
      <c r="I414" s="198"/>
      <c r="J414" s="199">
        <f>ROUND(I414*H414,2)</f>
        <v>0</v>
      </c>
      <c r="K414" s="195" t="s">
        <v>168</v>
      </c>
      <c r="L414" s="41"/>
      <c r="M414" s="200" t="s">
        <v>1</v>
      </c>
      <c r="N414" s="201" t="s">
        <v>47</v>
      </c>
      <c r="O414" s="73"/>
      <c r="P414" s="202">
        <f>O414*H414</f>
        <v>0</v>
      </c>
      <c r="Q414" s="202">
        <v>0.00019</v>
      </c>
      <c r="R414" s="202">
        <f>Q414*H414</f>
        <v>0.39605120000000005</v>
      </c>
      <c r="S414" s="202">
        <v>0</v>
      </c>
      <c r="T414" s="203">
        <f>S414*H414</f>
        <v>0</v>
      </c>
      <c r="U414" s="36"/>
      <c r="V414" s="36"/>
      <c r="W414" s="36"/>
      <c r="X414" s="36"/>
      <c r="Y414" s="36"/>
      <c r="Z414" s="36"/>
      <c r="AA414" s="36"/>
      <c r="AB414" s="36"/>
      <c r="AC414" s="36"/>
      <c r="AD414" s="36"/>
      <c r="AE414" s="36"/>
      <c r="AR414" s="204" t="s">
        <v>256</v>
      </c>
      <c r="AT414" s="204" t="s">
        <v>164</v>
      </c>
      <c r="AU414" s="204" t="s">
        <v>91</v>
      </c>
      <c r="AY414" s="18" t="s">
        <v>162</v>
      </c>
      <c r="BE414" s="205">
        <f>IF(N414="základní",J414,0)</f>
        <v>0</v>
      </c>
      <c r="BF414" s="205">
        <f>IF(N414="snížená",J414,0)</f>
        <v>0</v>
      </c>
      <c r="BG414" s="205">
        <f>IF(N414="zákl. přenesená",J414,0)</f>
        <v>0</v>
      </c>
      <c r="BH414" s="205">
        <f>IF(N414="sníž. přenesená",J414,0)</f>
        <v>0</v>
      </c>
      <c r="BI414" s="205">
        <f>IF(N414="nulová",J414,0)</f>
        <v>0</v>
      </c>
      <c r="BJ414" s="18" t="s">
        <v>89</v>
      </c>
      <c r="BK414" s="205">
        <f>ROUND(I414*H414,2)</f>
        <v>0</v>
      </c>
      <c r="BL414" s="18" t="s">
        <v>256</v>
      </c>
      <c r="BM414" s="204" t="s">
        <v>579</v>
      </c>
    </row>
    <row r="415" spans="1:47" s="2" customFormat="1" ht="19.5">
      <c r="A415" s="36"/>
      <c r="B415" s="37"/>
      <c r="C415" s="38"/>
      <c r="D415" s="208" t="s">
        <v>271</v>
      </c>
      <c r="E415" s="38"/>
      <c r="F415" s="250" t="s">
        <v>580</v>
      </c>
      <c r="G415" s="38"/>
      <c r="H415" s="38"/>
      <c r="I415" s="251"/>
      <c r="J415" s="38"/>
      <c r="K415" s="38"/>
      <c r="L415" s="41"/>
      <c r="M415" s="252"/>
      <c r="N415" s="253"/>
      <c r="O415" s="73"/>
      <c r="P415" s="73"/>
      <c r="Q415" s="73"/>
      <c r="R415" s="73"/>
      <c r="S415" s="73"/>
      <c r="T415" s="74"/>
      <c r="U415" s="36"/>
      <c r="V415" s="36"/>
      <c r="W415" s="36"/>
      <c r="X415" s="36"/>
      <c r="Y415" s="36"/>
      <c r="Z415" s="36"/>
      <c r="AA415" s="36"/>
      <c r="AB415" s="36"/>
      <c r="AC415" s="36"/>
      <c r="AD415" s="36"/>
      <c r="AE415" s="36"/>
      <c r="AT415" s="18" t="s">
        <v>271</v>
      </c>
      <c r="AU415" s="18" t="s">
        <v>91</v>
      </c>
    </row>
    <row r="416" spans="2:51" s="13" customFormat="1" ht="12">
      <c r="B416" s="206"/>
      <c r="C416" s="207"/>
      <c r="D416" s="208" t="s">
        <v>171</v>
      </c>
      <c r="E416" s="209" t="s">
        <v>1</v>
      </c>
      <c r="F416" s="210" t="s">
        <v>172</v>
      </c>
      <c r="G416" s="207"/>
      <c r="H416" s="209" t="s">
        <v>1</v>
      </c>
      <c r="I416" s="211"/>
      <c r="J416" s="207"/>
      <c r="K416" s="207"/>
      <c r="L416" s="212"/>
      <c r="M416" s="213"/>
      <c r="N416" s="214"/>
      <c r="O416" s="214"/>
      <c r="P416" s="214"/>
      <c r="Q416" s="214"/>
      <c r="R416" s="214"/>
      <c r="S416" s="214"/>
      <c r="T416" s="215"/>
      <c r="AT416" s="216" t="s">
        <v>171</v>
      </c>
      <c r="AU416" s="216" t="s">
        <v>91</v>
      </c>
      <c r="AV416" s="13" t="s">
        <v>89</v>
      </c>
      <c r="AW416" s="13" t="s">
        <v>38</v>
      </c>
      <c r="AX416" s="13" t="s">
        <v>82</v>
      </c>
      <c r="AY416" s="216" t="s">
        <v>162</v>
      </c>
    </row>
    <row r="417" spans="2:51" s="14" customFormat="1" ht="12">
      <c r="B417" s="217"/>
      <c r="C417" s="218"/>
      <c r="D417" s="208" t="s">
        <v>171</v>
      </c>
      <c r="E417" s="219" t="s">
        <v>1</v>
      </c>
      <c r="F417" s="220" t="s">
        <v>581</v>
      </c>
      <c r="G417" s="218"/>
      <c r="H417" s="221">
        <v>715.85</v>
      </c>
      <c r="I417" s="222"/>
      <c r="J417" s="218"/>
      <c r="K417" s="218"/>
      <c r="L417" s="223"/>
      <c r="M417" s="224"/>
      <c r="N417" s="225"/>
      <c r="O417" s="225"/>
      <c r="P417" s="225"/>
      <c r="Q417" s="225"/>
      <c r="R417" s="225"/>
      <c r="S417" s="225"/>
      <c r="T417" s="226"/>
      <c r="AT417" s="227" t="s">
        <v>171</v>
      </c>
      <c r="AU417" s="227" t="s">
        <v>91</v>
      </c>
      <c r="AV417" s="14" t="s">
        <v>91</v>
      </c>
      <c r="AW417" s="14" t="s">
        <v>38</v>
      </c>
      <c r="AX417" s="14" t="s">
        <v>82</v>
      </c>
      <c r="AY417" s="227" t="s">
        <v>162</v>
      </c>
    </row>
    <row r="418" spans="2:51" s="14" customFormat="1" ht="12">
      <c r="B418" s="217"/>
      <c r="C418" s="218"/>
      <c r="D418" s="208" t="s">
        <v>171</v>
      </c>
      <c r="E418" s="219" t="s">
        <v>1</v>
      </c>
      <c r="F418" s="220" t="s">
        <v>582</v>
      </c>
      <c r="G418" s="218"/>
      <c r="H418" s="221">
        <v>688.74</v>
      </c>
      <c r="I418" s="222"/>
      <c r="J418" s="218"/>
      <c r="K418" s="218"/>
      <c r="L418" s="223"/>
      <c r="M418" s="224"/>
      <c r="N418" s="225"/>
      <c r="O418" s="225"/>
      <c r="P418" s="225"/>
      <c r="Q418" s="225"/>
      <c r="R418" s="225"/>
      <c r="S418" s="225"/>
      <c r="T418" s="226"/>
      <c r="AT418" s="227" t="s">
        <v>171</v>
      </c>
      <c r="AU418" s="227" t="s">
        <v>91</v>
      </c>
      <c r="AV418" s="14" t="s">
        <v>91</v>
      </c>
      <c r="AW418" s="14" t="s">
        <v>38</v>
      </c>
      <c r="AX418" s="14" t="s">
        <v>82</v>
      </c>
      <c r="AY418" s="227" t="s">
        <v>162</v>
      </c>
    </row>
    <row r="419" spans="2:51" s="14" customFormat="1" ht="12">
      <c r="B419" s="217"/>
      <c r="C419" s="218"/>
      <c r="D419" s="208" t="s">
        <v>171</v>
      </c>
      <c r="E419" s="219" t="s">
        <v>1</v>
      </c>
      <c r="F419" s="220" t="s">
        <v>583</v>
      </c>
      <c r="G419" s="218"/>
      <c r="H419" s="221">
        <v>679.89</v>
      </c>
      <c r="I419" s="222"/>
      <c r="J419" s="218"/>
      <c r="K419" s="218"/>
      <c r="L419" s="223"/>
      <c r="M419" s="224"/>
      <c r="N419" s="225"/>
      <c r="O419" s="225"/>
      <c r="P419" s="225"/>
      <c r="Q419" s="225"/>
      <c r="R419" s="225"/>
      <c r="S419" s="225"/>
      <c r="T419" s="226"/>
      <c r="AT419" s="227" t="s">
        <v>171</v>
      </c>
      <c r="AU419" s="227" t="s">
        <v>91</v>
      </c>
      <c r="AV419" s="14" t="s">
        <v>91</v>
      </c>
      <c r="AW419" s="14" t="s">
        <v>38</v>
      </c>
      <c r="AX419" s="14" t="s">
        <v>82</v>
      </c>
      <c r="AY419" s="227" t="s">
        <v>162</v>
      </c>
    </row>
    <row r="420" spans="2:51" s="15" customFormat="1" ht="12">
      <c r="B420" s="228"/>
      <c r="C420" s="229"/>
      <c r="D420" s="208" t="s">
        <v>171</v>
      </c>
      <c r="E420" s="230" t="s">
        <v>1</v>
      </c>
      <c r="F420" s="231" t="s">
        <v>174</v>
      </c>
      <c r="G420" s="229"/>
      <c r="H420" s="232">
        <v>2084.48</v>
      </c>
      <c r="I420" s="233"/>
      <c r="J420" s="229"/>
      <c r="K420" s="229"/>
      <c r="L420" s="234"/>
      <c r="M420" s="235"/>
      <c r="N420" s="236"/>
      <c r="O420" s="236"/>
      <c r="P420" s="236"/>
      <c r="Q420" s="236"/>
      <c r="R420" s="236"/>
      <c r="S420" s="236"/>
      <c r="T420" s="237"/>
      <c r="AT420" s="238" t="s">
        <v>171</v>
      </c>
      <c r="AU420" s="238" t="s">
        <v>91</v>
      </c>
      <c r="AV420" s="15" t="s">
        <v>169</v>
      </c>
      <c r="AW420" s="15" t="s">
        <v>38</v>
      </c>
      <c r="AX420" s="15" t="s">
        <v>89</v>
      </c>
      <c r="AY420" s="238" t="s">
        <v>162</v>
      </c>
    </row>
    <row r="421" spans="1:65" s="2" customFormat="1" ht="21.75" customHeight="1">
      <c r="A421" s="36"/>
      <c r="B421" s="37"/>
      <c r="C421" s="254" t="s">
        <v>584</v>
      </c>
      <c r="D421" s="254" t="s">
        <v>283</v>
      </c>
      <c r="E421" s="255" t="s">
        <v>585</v>
      </c>
      <c r="F421" s="256" t="s">
        <v>586</v>
      </c>
      <c r="G421" s="257" t="s">
        <v>167</v>
      </c>
      <c r="H421" s="258">
        <v>2429.461</v>
      </c>
      <c r="I421" s="259"/>
      <c r="J421" s="260">
        <f>ROUND(I421*H421,2)</f>
        <v>0</v>
      </c>
      <c r="K421" s="256" t="s">
        <v>286</v>
      </c>
      <c r="L421" s="261"/>
      <c r="M421" s="262" t="s">
        <v>1</v>
      </c>
      <c r="N421" s="263" t="s">
        <v>47</v>
      </c>
      <c r="O421" s="73"/>
      <c r="P421" s="202">
        <f>O421*H421</f>
        <v>0</v>
      </c>
      <c r="Q421" s="202">
        <v>0.00014</v>
      </c>
      <c r="R421" s="202">
        <f>Q421*H421</f>
        <v>0.3401245399999999</v>
      </c>
      <c r="S421" s="202">
        <v>0</v>
      </c>
      <c r="T421" s="203">
        <f>S421*H421</f>
        <v>0</v>
      </c>
      <c r="U421" s="36"/>
      <c r="V421" s="36"/>
      <c r="W421" s="36"/>
      <c r="X421" s="36"/>
      <c r="Y421" s="36"/>
      <c r="Z421" s="36"/>
      <c r="AA421" s="36"/>
      <c r="AB421" s="36"/>
      <c r="AC421" s="36"/>
      <c r="AD421" s="36"/>
      <c r="AE421" s="36"/>
      <c r="AR421" s="204" t="s">
        <v>335</v>
      </c>
      <c r="AT421" s="204" t="s">
        <v>283</v>
      </c>
      <c r="AU421" s="204" t="s">
        <v>91</v>
      </c>
      <c r="AY421" s="18" t="s">
        <v>162</v>
      </c>
      <c r="BE421" s="205">
        <f>IF(N421="základní",J421,0)</f>
        <v>0</v>
      </c>
      <c r="BF421" s="205">
        <f>IF(N421="snížená",J421,0)</f>
        <v>0</v>
      </c>
      <c r="BG421" s="205">
        <f>IF(N421="zákl. přenesená",J421,0)</f>
        <v>0</v>
      </c>
      <c r="BH421" s="205">
        <f>IF(N421="sníž. přenesená",J421,0)</f>
        <v>0</v>
      </c>
      <c r="BI421" s="205">
        <f>IF(N421="nulová",J421,0)</f>
        <v>0</v>
      </c>
      <c r="BJ421" s="18" t="s">
        <v>89</v>
      </c>
      <c r="BK421" s="205">
        <f>ROUND(I421*H421,2)</f>
        <v>0</v>
      </c>
      <c r="BL421" s="18" t="s">
        <v>256</v>
      </c>
      <c r="BM421" s="204" t="s">
        <v>587</v>
      </c>
    </row>
    <row r="422" spans="2:51" s="14" customFormat="1" ht="12">
      <c r="B422" s="217"/>
      <c r="C422" s="218"/>
      <c r="D422" s="208" t="s">
        <v>171</v>
      </c>
      <c r="E422" s="218"/>
      <c r="F422" s="220" t="s">
        <v>588</v>
      </c>
      <c r="G422" s="218"/>
      <c r="H422" s="221">
        <v>2429.461</v>
      </c>
      <c r="I422" s="222"/>
      <c r="J422" s="218"/>
      <c r="K422" s="218"/>
      <c r="L422" s="223"/>
      <c r="M422" s="224"/>
      <c r="N422" s="225"/>
      <c r="O422" s="225"/>
      <c r="P422" s="225"/>
      <c r="Q422" s="225"/>
      <c r="R422" s="225"/>
      <c r="S422" s="225"/>
      <c r="T422" s="226"/>
      <c r="AT422" s="227" t="s">
        <v>171</v>
      </c>
      <c r="AU422" s="227" t="s">
        <v>91</v>
      </c>
      <c r="AV422" s="14" t="s">
        <v>91</v>
      </c>
      <c r="AW422" s="14" t="s">
        <v>4</v>
      </c>
      <c r="AX422" s="14" t="s">
        <v>89</v>
      </c>
      <c r="AY422" s="227" t="s">
        <v>162</v>
      </c>
    </row>
    <row r="423" spans="1:65" s="2" customFormat="1" ht="16.5" customHeight="1">
      <c r="A423" s="36"/>
      <c r="B423" s="37"/>
      <c r="C423" s="193" t="s">
        <v>589</v>
      </c>
      <c r="D423" s="193" t="s">
        <v>164</v>
      </c>
      <c r="E423" s="194" t="s">
        <v>590</v>
      </c>
      <c r="F423" s="195" t="s">
        <v>591</v>
      </c>
      <c r="G423" s="196" t="s">
        <v>167</v>
      </c>
      <c r="H423" s="197">
        <v>521.52</v>
      </c>
      <c r="I423" s="198"/>
      <c r="J423" s="199">
        <f>ROUND(I423*H423,2)</f>
        <v>0</v>
      </c>
      <c r="K423" s="195" t="s">
        <v>168</v>
      </c>
      <c r="L423" s="41"/>
      <c r="M423" s="200" t="s">
        <v>1</v>
      </c>
      <c r="N423" s="201" t="s">
        <v>47</v>
      </c>
      <c r="O423" s="73"/>
      <c r="P423" s="202">
        <f>O423*H423</f>
        <v>0</v>
      </c>
      <c r="Q423" s="202">
        <v>0</v>
      </c>
      <c r="R423" s="202">
        <f>Q423*H423</f>
        <v>0</v>
      </c>
      <c r="S423" s="202">
        <v>0</v>
      </c>
      <c r="T423" s="203">
        <f>S423*H423</f>
        <v>0</v>
      </c>
      <c r="U423" s="36"/>
      <c r="V423" s="36"/>
      <c r="W423" s="36"/>
      <c r="X423" s="36"/>
      <c r="Y423" s="36"/>
      <c r="Z423" s="36"/>
      <c r="AA423" s="36"/>
      <c r="AB423" s="36"/>
      <c r="AC423" s="36"/>
      <c r="AD423" s="36"/>
      <c r="AE423" s="36"/>
      <c r="AR423" s="204" t="s">
        <v>256</v>
      </c>
      <c r="AT423" s="204" t="s">
        <v>164</v>
      </c>
      <c r="AU423" s="204" t="s">
        <v>91</v>
      </c>
      <c r="AY423" s="18" t="s">
        <v>162</v>
      </c>
      <c r="BE423" s="205">
        <f>IF(N423="základní",J423,0)</f>
        <v>0</v>
      </c>
      <c r="BF423" s="205">
        <f>IF(N423="snížená",J423,0)</f>
        <v>0</v>
      </c>
      <c r="BG423" s="205">
        <f>IF(N423="zákl. přenesená",J423,0)</f>
        <v>0</v>
      </c>
      <c r="BH423" s="205">
        <f>IF(N423="sníž. přenesená",J423,0)</f>
        <v>0</v>
      </c>
      <c r="BI423" s="205">
        <f>IF(N423="nulová",J423,0)</f>
        <v>0</v>
      </c>
      <c r="BJ423" s="18" t="s">
        <v>89</v>
      </c>
      <c r="BK423" s="205">
        <f>ROUND(I423*H423,2)</f>
        <v>0</v>
      </c>
      <c r="BL423" s="18" t="s">
        <v>256</v>
      </c>
      <c r="BM423" s="204" t="s">
        <v>592</v>
      </c>
    </row>
    <row r="424" spans="2:51" s="13" customFormat="1" ht="12">
      <c r="B424" s="206"/>
      <c r="C424" s="207"/>
      <c r="D424" s="208" t="s">
        <v>171</v>
      </c>
      <c r="E424" s="209" t="s">
        <v>1</v>
      </c>
      <c r="F424" s="210" t="s">
        <v>441</v>
      </c>
      <c r="G424" s="207"/>
      <c r="H424" s="209" t="s">
        <v>1</v>
      </c>
      <c r="I424" s="211"/>
      <c r="J424" s="207"/>
      <c r="K424" s="207"/>
      <c r="L424" s="212"/>
      <c r="M424" s="213"/>
      <c r="N424" s="214"/>
      <c r="O424" s="214"/>
      <c r="P424" s="214"/>
      <c r="Q424" s="214"/>
      <c r="R424" s="214"/>
      <c r="S424" s="214"/>
      <c r="T424" s="215"/>
      <c r="AT424" s="216" t="s">
        <v>171</v>
      </c>
      <c r="AU424" s="216" t="s">
        <v>91</v>
      </c>
      <c r="AV424" s="13" t="s">
        <v>89</v>
      </c>
      <c r="AW424" s="13" t="s">
        <v>38</v>
      </c>
      <c r="AX424" s="13" t="s">
        <v>82</v>
      </c>
      <c r="AY424" s="216" t="s">
        <v>162</v>
      </c>
    </row>
    <row r="425" spans="2:51" s="14" customFormat="1" ht="12">
      <c r="B425" s="217"/>
      <c r="C425" s="218"/>
      <c r="D425" s="208" t="s">
        <v>171</v>
      </c>
      <c r="E425" s="219" t="s">
        <v>1</v>
      </c>
      <c r="F425" s="220" t="s">
        <v>476</v>
      </c>
      <c r="G425" s="218"/>
      <c r="H425" s="221">
        <v>521.52</v>
      </c>
      <c r="I425" s="222"/>
      <c r="J425" s="218"/>
      <c r="K425" s="218"/>
      <c r="L425" s="223"/>
      <c r="M425" s="224"/>
      <c r="N425" s="225"/>
      <c r="O425" s="225"/>
      <c r="P425" s="225"/>
      <c r="Q425" s="225"/>
      <c r="R425" s="225"/>
      <c r="S425" s="225"/>
      <c r="T425" s="226"/>
      <c r="AT425" s="227" t="s">
        <v>171</v>
      </c>
      <c r="AU425" s="227" t="s">
        <v>91</v>
      </c>
      <c r="AV425" s="14" t="s">
        <v>91</v>
      </c>
      <c r="AW425" s="14" t="s">
        <v>38</v>
      </c>
      <c r="AX425" s="14" t="s">
        <v>82</v>
      </c>
      <c r="AY425" s="227" t="s">
        <v>162</v>
      </c>
    </row>
    <row r="426" spans="2:51" s="13" customFormat="1" ht="12">
      <c r="B426" s="206"/>
      <c r="C426" s="207"/>
      <c r="D426" s="208" t="s">
        <v>171</v>
      </c>
      <c r="E426" s="209" t="s">
        <v>1</v>
      </c>
      <c r="F426" s="210" t="s">
        <v>477</v>
      </c>
      <c r="G426" s="207"/>
      <c r="H426" s="209" t="s">
        <v>1</v>
      </c>
      <c r="I426" s="211"/>
      <c r="J426" s="207"/>
      <c r="K426" s="207"/>
      <c r="L426" s="212"/>
      <c r="M426" s="213"/>
      <c r="N426" s="214"/>
      <c r="O426" s="214"/>
      <c r="P426" s="214"/>
      <c r="Q426" s="214"/>
      <c r="R426" s="214"/>
      <c r="S426" s="214"/>
      <c r="T426" s="215"/>
      <c r="AT426" s="216" t="s">
        <v>171</v>
      </c>
      <c r="AU426" s="216" t="s">
        <v>91</v>
      </c>
      <c r="AV426" s="13" t="s">
        <v>89</v>
      </c>
      <c r="AW426" s="13" t="s">
        <v>38</v>
      </c>
      <c r="AX426" s="13" t="s">
        <v>82</v>
      </c>
      <c r="AY426" s="216" t="s">
        <v>162</v>
      </c>
    </row>
    <row r="427" spans="2:51" s="15" customFormat="1" ht="12">
      <c r="B427" s="228"/>
      <c r="C427" s="229"/>
      <c r="D427" s="208" t="s">
        <v>171</v>
      </c>
      <c r="E427" s="230" t="s">
        <v>1</v>
      </c>
      <c r="F427" s="231" t="s">
        <v>174</v>
      </c>
      <c r="G427" s="229"/>
      <c r="H427" s="232">
        <v>521.52</v>
      </c>
      <c r="I427" s="233"/>
      <c r="J427" s="229"/>
      <c r="K427" s="229"/>
      <c r="L427" s="234"/>
      <c r="M427" s="235"/>
      <c r="N427" s="236"/>
      <c r="O427" s="236"/>
      <c r="P427" s="236"/>
      <c r="Q427" s="236"/>
      <c r="R427" s="236"/>
      <c r="S427" s="236"/>
      <c r="T427" s="237"/>
      <c r="AT427" s="238" t="s">
        <v>171</v>
      </c>
      <c r="AU427" s="238" t="s">
        <v>91</v>
      </c>
      <c r="AV427" s="15" t="s">
        <v>169</v>
      </c>
      <c r="AW427" s="15" t="s">
        <v>38</v>
      </c>
      <c r="AX427" s="15" t="s">
        <v>89</v>
      </c>
      <c r="AY427" s="238" t="s">
        <v>162</v>
      </c>
    </row>
    <row r="428" spans="1:65" s="2" customFormat="1" ht="16.5" customHeight="1">
      <c r="A428" s="36"/>
      <c r="B428" s="37"/>
      <c r="C428" s="254" t="s">
        <v>593</v>
      </c>
      <c r="D428" s="254" t="s">
        <v>283</v>
      </c>
      <c r="E428" s="255" t="s">
        <v>552</v>
      </c>
      <c r="F428" s="256" t="s">
        <v>553</v>
      </c>
      <c r="G428" s="257" t="s">
        <v>225</v>
      </c>
      <c r="H428" s="258">
        <v>0.183</v>
      </c>
      <c r="I428" s="259"/>
      <c r="J428" s="260">
        <f>ROUND(I428*H428,2)</f>
        <v>0</v>
      </c>
      <c r="K428" s="256" t="s">
        <v>168</v>
      </c>
      <c r="L428" s="261"/>
      <c r="M428" s="262" t="s">
        <v>1</v>
      </c>
      <c r="N428" s="263" t="s">
        <v>47</v>
      </c>
      <c r="O428" s="73"/>
      <c r="P428" s="202">
        <f>O428*H428</f>
        <v>0</v>
      </c>
      <c r="Q428" s="202">
        <v>1</v>
      </c>
      <c r="R428" s="202">
        <f>Q428*H428</f>
        <v>0.183</v>
      </c>
      <c r="S428" s="202">
        <v>0</v>
      </c>
      <c r="T428" s="203">
        <f>S428*H428</f>
        <v>0</v>
      </c>
      <c r="U428" s="36"/>
      <c r="V428" s="36"/>
      <c r="W428" s="36"/>
      <c r="X428" s="36"/>
      <c r="Y428" s="36"/>
      <c r="Z428" s="36"/>
      <c r="AA428" s="36"/>
      <c r="AB428" s="36"/>
      <c r="AC428" s="36"/>
      <c r="AD428" s="36"/>
      <c r="AE428" s="36"/>
      <c r="AR428" s="204" t="s">
        <v>335</v>
      </c>
      <c r="AT428" s="204" t="s">
        <v>283</v>
      </c>
      <c r="AU428" s="204" t="s">
        <v>91</v>
      </c>
      <c r="AY428" s="18" t="s">
        <v>162</v>
      </c>
      <c r="BE428" s="205">
        <f>IF(N428="základní",J428,0)</f>
        <v>0</v>
      </c>
      <c r="BF428" s="205">
        <f>IF(N428="snížená",J428,0)</f>
        <v>0</v>
      </c>
      <c r="BG428" s="205">
        <f>IF(N428="zákl. přenesená",J428,0)</f>
        <v>0</v>
      </c>
      <c r="BH428" s="205">
        <f>IF(N428="sníž. přenesená",J428,0)</f>
        <v>0</v>
      </c>
      <c r="BI428" s="205">
        <f>IF(N428="nulová",J428,0)</f>
        <v>0</v>
      </c>
      <c r="BJ428" s="18" t="s">
        <v>89</v>
      </c>
      <c r="BK428" s="205">
        <f>ROUND(I428*H428,2)</f>
        <v>0</v>
      </c>
      <c r="BL428" s="18" t="s">
        <v>256</v>
      </c>
      <c r="BM428" s="204" t="s">
        <v>594</v>
      </c>
    </row>
    <row r="429" spans="2:51" s="14" customFormat="1" ht="12">
      <c r="B429" s="217"/>
      <c r="C429" s="218"/>
      <c r="D429" s="208" t="s">
        <v>171</v>
      </c>
      <c r="E429" s="218"/>
      <c r="F429" s="220" t="s">
        <v>595</v>
      </c>
      <c r="G429" s="218"/>
      <c r="H429" s="221">
        <v>0.183</v>
      </c>
      <c r="I429" s="222"/>
      <c r="J429" s="218"/>
      <c r="K429" s="218"/>
      <c r="L429" s="223"/>
      <c r="M429" s="224"/>
      <c r="N429" s="225"/>
      <c r="O429" s="225"/>
      <c r="P429" s="225"/>
      <c r="Q429" s="225"/>
      <c r="R429" s="225"/>
      <c r="S429" s="225"/>
      <c r="T429" s="226"/>
      <c r="AT429" s="227" t="s">
        <v>171</v>
      </c>
      <c r="AU429" s="227" t="s">
        <v>91</v>
      </c>
      <c r="AV429" s="14" t="s">
        <v>91</v>
      </c>
      <c r="AW429" s="14" t="s">
        <v>4</v>
      </c>
      <c r="AX429" s="14" t="s">
        <v>89</v>
      </c>
      <c r="AY429" s="227" t="s">
        <v>162</v>
      </c>
    </row>
    <row r="430" spans="1:65" s="2" customFormat="1" ht="16.5" customHeight="1">
      <c r="A430" s="36"/>
      <c r="B430" s="37"/>
      <c r="C430" s="193" t="s">
        <v>596</v>
      </c>
      <c r="D430" s="193" t="s">
        <v>164</v>
      </c>
      <c r="E430" s="194" t="s">
        <v>597</v>
      </c>
      <c r="F430" s="195" t="s">
        <v>598</v>
      </c>
      <c r="G430" s="196" t="s">
        <v>167</v>
      </c>
      <c r="H430" s="197">
        <v>521.52</v>
      </c>
      <c r="I430" s="198"/>
      <c r="J430" s="199">
        <f>ROUND(I430*H430,2)</f>
        <v>0</v>
      </c>
      <c r="K430" s="195" t="s">
        <v>168</v>
      </c>
      <c r="L430" s="41"/>
      <c r="M430" s="200" t="s">
        <v>1</v>
      </c>
      <c r="N430" s="201" t="s">
        <v>47</v>
      </c>
      <c r="O430" s="73"/>
      <c r="P430" s="202">
        <f>O430*H430</f>
        <v>0</v>
      </c>
      <c r="Q430" s="202">
        <v>0.00094</v>
      </c>
      <c r="R430" s="202">
        <f>Q430*H430</f>
        <v>0.49022879999999996</v>
      </c>
      <c r="S430" s="202">
        <v>0</v>
      </c>
      <c r="T430" s="203">
        <f>S430*H430</f>
        <v>0</v>
      </c>
      <c r="U430" s="36"/>
      <c r="V430" s="36"/>
      <c r="W430" s="36"/>
      <c r="X430" s="36"/>
      <c r="Y430" s="36"/>
      <c r="Z430" s="36"/>
      <c r="AA430" s="36"/>
      <c r="AB430" s="36"/>
      <c r="AC430" s="36"/>
      <c r="AD430" s="36"/>
      <c r="AE430" s="36"/>
      <c r="AR430" s="204" t="s">
        <v>256</v>
      </c>
      <c r="AT430" s="204" t="s">
        <v>164</v>
      </c>
      <c r="AU430" s="204" t="s">
        <v>91</v>
      </c>
      <c r="AY430" s="18" t="s">
        <v>162</v>
      </c>
      <c r="BE430" s="205">
        <f>IF(N430="základní",J430,0)</f>
        <v>0</v>
      </c>
      <c r="BF430" s="205">
        <f>IF(N430="snížená",J430,0)</f>
        <v>0</v>
      </c>
      <c r="BG430" s="205">
        <f>IF(N430="zákl. přenesená",J430,0)</f>
        <v>0</v>
      </c>
      <c r="BH430" s="205">
        <f>IF(N430="sníž. přenesená",J430,0)</f>
        <v>0</v>
      </c>
      <c r="BI430" s="205">
        <f>IF(N430="nulová",J430,0)</f>
        <v>0</v>
      </c>
      <c r="BJ430" s="18" t="s">
        <v>89</v>
      </c>
      <c r="BK430" s="205">
        <f>ROUND(I430*H430,2)</f>
        <v>0</v>
      </c>
      <c r="BL430" s="18" t="s">
        <v>256</v>
      </c>
      <c r="BM430" s="204" t="s">
        <v>599</v>
      </c>
    </row>
    <row r="431" spans="2:51" s="13" customFormat="1" ht="12">
      <c r="B431" s="206"/>
      <c r="C431" s="207"/>
      <c r="D431" s="208" t="s">
        <v>171</v>
      </c>
      <c r="E431" s="209" t="s">
        <v>1</v>
      </c>
      <c r="F431" s="210" t="s">
        <v>441</v>
      </c>
      <c r="G431" s="207"/>
      <c r="H431" s="209" t="s">
        <v>1</v>
      </c>
      <c r="I431" s="211"/>
      <c r="J431" s="207"/>
      <c r="K431" s="207"/>
      <c r="L431" s="212"/>
      <c r="M431" s="213"/>
      <c r="N431" s="214"/>
      <c r="O431" s="214"/>
      <c r="P431" s="214"/>
      <c r="Q431" s="214"/>
      <c r="R431" s="214"/>
      <c r="S431" s="214"/>
      <c r="T431" s="215"/>
      <c r="AT431" s="216" t="s">
        <v>171</v>
      </c>
      <c r="AU431" s="216" t="s">
        <v>91</v>
      </c>
      <c r="AV431" s="13" t="s">
        <v>89</v>
      </c>
      <c r="AW431" s="13" t="s">
        <v>38</v>
      </c>
      <c r="AX431" s="13" t="s">
        <v>82</v>
      </c>
      <c r="AY431" s="216" t="s">
        <v>162</v>
      </c>
    </row>
    <row r="432" spans="2:51" s="14" customFormat="1" ht="12">
      <c r="B432" s="217"/>
      <c r="C432" s="218"/>
      <c r="D432" s="208" t="s">
        <v>171</v>
      </c>
      <c r="E432" s="219" t="s">
        <v>1</v>
      </c>
      <c r="F432" s="220" t="s">
        <v>476</v>
      </c>
      <c r="G432" s="218"/>
      <c r="H432" s="221">
        <v>521.52</v>
      </c>
      <c r="I432" s="222"/>
      <c r="J432" s="218"/>
      <c r="K432" s="218"/>
      <c r="L432" s="223"/>
      <c r="M432" s="224"/>
      <c r="N432" s="225"/>
      <c r="O432" s="225"/>
      <c r="P432" s="225"/>
      <c r="Q432" s="225"/>
      <c r="R432" s="225"/>
      <c r="S432" s="225"/>
      <c r="T432" s="226"/>
      <c r="AT432" s="227" t="s">
        <v>171</v>
      </c>
      <c r="AU432" s="227" t="s">
        <v>91</v>
      </c>
      <c r="AV432" s="14" t="s">
        <v>91</v>
      </c>
      <c r="AW432" s="14" t="s">
        <v>38</v>
      </c>
      <c r="AX432" s="14" t="s">
        <v>82</v>
      </c>
      <c r="AY432" s="227" t="s">
        <v>162</v>
      </c>
    </row>
    <row r="433" spans="2:51" s="13" customFormat="1" ht="12">
      <c r="B433" s="206"/>
      <c r="C433" s="207"/>
      <c r="D433" s="208" t="s">
        <v>171</v>
      </c>
      <c r="E433" s="209" t="s">
        <v>1</v>
      </c>
      <c r="F433" s="210" t="s">
        <v>477</v>
      </c>
      <c r="G433" s="207"/>
      <c r="H433" s="209" t="s">
        <v>1</v>
      </c>
      <c r="I433" s="211"/>
      <c r="J433" s="207"/>
      <c r="K433" s="207"/>
      <c r="L433" s="212"/>
      <c r="M433" s="213"/>
      <c r="N433" s="214"/>
      <c r="O433" s="214"/>
      <c r="P433" s="214"/>
      <c r="Q433" s="214"/>
      <c r="R433" s="214"/>
      <c r="S433" s="214"/>
      <c r="T433" s="215"/>
      <c r="AT433" s="216" t="s">
        <v>171</v>
      </c>
      <c r="AU433" s="216" t="s">
        <v>91</v>
      </c>
      <c r="AV433" s="13" t="s">
        <v>89</v>
      </c>
      <c r="AW433" s="13" t="s">
        <v>38</v>
      </c>
      <c r="AX433" s="13" t="s">
        <v>82</v>
      </c>
      <c r="AY433" s="216" t="s">
        <v>162</v>
      </c>
    </row>
    <row r="434" spans="2:51" s="15" customFormat="1" ht="12">
      <c r="B434" s="228"/>
      <c r="C434" s="229"/>
      <c r="D434" s="208" t="s">
        <v>171</v>
      </c>
      <c r="E434" s="230" t="s">
        <v>1</v>
      </c>
      <c r="F434" s="231" t="s">
        <v>174</v>
      </c>
      <c r="G434" s="229"/>
      <c r="H434" s="232">
        <v>521.52</v>
      </c>
      <c r="I434" s="233"/>
      <c r="J434" s="229"/>
      <c r="K434" s="229"/>
      <c r="L434" s="234"/>
      <c r="M434" s="235"/>
      <c r="N434" s="236"/>
      <c r="O434" s="236"/>
      <c r="P434" s="236"/>
      <c r="Q434" s="236"/>
      <c r="R434" s="236"/>
      <c r="S434" s="236"/>
      <c r="T434" s="237"/>
      <c r="AT434" s="238" t="s">
        <v>171</v>
      </c>
      <c r="AU434" s="238" t="s">
        <v>91</v>
      </c>
      <c r="AV434" s="15" t="s">
        <v>169</v>
      </c>
      <c r="AW434" s="15" t="s">
        <v>38</v>
      </c>
      <c r="AX434" s="15" t="s">
        <v>89</v>
      </c>
      <c r="AY434" s="238" t="s">
        <v>162</v>
      </c>
    </row>
    <row r="435" spans="1:65" s="2" customFormat="1" ht="24.2" customHeight="1">
      <c r="A435" s="36"/>
      <c r="B435" s="37"/>
      <c r="C435" s="254" t="s">
        <v>600</v>
      </c>
      <c r="D435" s="254" t="s">
        <v>283</v>
      </c>
      <c r="E435" s="255" t="s">
        <v>562</v>
      </c>
      <c r="F435" s="256" t="s">
        <v>563</v>
      </c>
      <c r="G435" s="257" t="s">
        <v>167</v>
      </c>
      <c r="H435" s="258">
        <v>625.824</v>
      </c>
      <c r="I435" s="259"/>
      <c r="J435" s="260">
        <f>ROUND(I435*H435,2)</f>
        <v>0</v>
      </c>
      <c r="K435" s="256" t="s">
        <v>168</v>
      </c>
      <c r="L435" s="261"/>
      <c r="M435" s="262" t="s">
        <v>1</v>
      </c>
      <c r="N435" s="263" t="s">
        <v>47</v>
      </c>
      <c r="O435" s="73"/>
      <c r="P435" s="202">
        <f>O435*H435</f>
        <v>0</v>
      </c>
      <c r="Q435" s="202">
        <v>0.0054</v>
      </c>
      <c r="R435" s="202">
        <f>Q435*H435</f>
        <v>3.3794496</v>
      </c>
      <c r="S435" s="202">
        <v>0</v>
      </c>
      <c r="T435" s="203">
        <f>S435*H435</f>
        <v>0</v>
      </c>
      <c r="U435" s="36"/>
      <c r="V435" s="36"/>
      <c r="W435" s="36"/>
      <c r="X435" s="36"/>
      <c r="Y435" s="36"/>
      <c r="Z435" s="36"/>
      <c r="AA435" s="36"/>
      <c r="AB435" s="36"/>
      <c r="AC435" s="36"/>
      <c r="AD435" s="36"/>
      <c r="AE435" s="36"/>
      <c r="AR435" s="204" t="s">
        <v>335</v>
      </c>
      <c r="AT435" s="204" t="s">
        <v>283</v>
      </c>
      <c r="AU435" s="204" t="s">
        <v>91</v>
      </c>
      <c r="AY435" s="18" t="s">
        <v>162</v>
      </c>
      <c r="BE435" s="205">
        <f>IF(N435="základní",J435,0)</f>
        <v>0</v>
      </c>
      <c r="BF435" s="205">
        <f>IF(N435="snížená",J435,0)</f>
        <v>0</v>
      </c>
      <c r="BG435" s="205">
        <f>IF(N435="zákl. přenesená",J435,0)</f>
        <v>0</v>
      </c>
      <c r="BH435" s="205">
        <f>IF(N435="sníž. přenesená",J435,0)</f>
        <v>0</v>
      </c>
      <c r="BI435" s="205">
        <f>IF(N435="nulová",J435,0)</f>
        <v>0</v>
      </c>
      <c r="BJ435" s="18" t="s">
        <v>89</v>
      </c>
      <c r="BK435" s="205">
        <f>ROUND(I435*H435,2)</f>
        <v>0</v>
      </c>
      <c r="BL435" s="18" t="s">
        <v>256</v>
      </c>
      <c r="BM435" s="204" t="s">
        <v>601</v>
      </c>
    </row>
    <row r="436" spans="2:51" s="14" customFormat="1" ht="12">
      <c r="B436" s="217"/>
      <c r="C436" s="218"/>
      <c r="D436" s="208" t="s">
        <v>171</v>
      </c>
      <c r="E436" s="218"/>
      <c r="F436" s="220" t="s">
        <v>602</v>
      </c>
      <c r="G436" s="218"/>
      <c r="H436" s="221">
        <v>625.824</v>
      </c>
      <c r="I436" s="222"/>
      <c r="J436" s="218"/>
      <c r="K436" s="218"/>
      <c r="L436" s="223"/>
      <c r="M436" s="224"/>
      <c r="N436" s="225"/>
      <c r="O436" s="225"/>
      <c r="P436" s="225"/>
      <c r="Q436" s="225"/>
      <c r="R436" s="225"/>
      <c r="S436" s="225"/>
      <c r="T436" s="226"/>
      <c r="AT436" s="227" t="s">
        <v>171</v>
      </c>
      <c r="AU436" s="227" t="s">
        <v>91</v>
      </c>
      <c r="AV436" s="14" t="s">
        <v>91</v>
      </c>
      <c r="AW436" s="14" t="s">
        <v>4</v>
      </c>
      <c r="AX436" s="14" t="s">
        <v>89</v>
      </c>
      <c r="AY436" s="227" t="s">
        <v>162</v>
      </c>
    </row>
    <row r="437" spans="1:65" s="2" customFormat="1" ht="16.5" customHeight="1">
      <c r="A437" s="36"/>
      <c r="B437" s="37"/>
      <c r="C437" s="193" t="s">
        <v>603</v>
      </c>
      <c r="D437" s="193" t="s">
        <v>164</v>
      </c>
      <c r="E437" s="194" t="s">
        <v>604</v>
      </c>
      <c r="F437" s="195" t="s">
        <v>605</v>
      </c>
      <c r="G437" s="196" t="s">
        <v>606</v>
      </c>
      <c r="H437" s="264"/>
      <c r="I437" s="198"/>
      <c r="J437" s="199">
        <f>ROUND(I437*H437,2)</f>
        <v>0</v>
      </c>
      <c r="K437" s="195" t="s">
        <v>168</v>
      </c>
      <c r="L437" s="41"/>
      <c r="M437" s="200" t="s">
        <v>1</v>
      </c>
      <c r="N437" s="201" t="s">
        <v>47</v>
      </c>
      <c r="O437" s="73"/>
      <c r="P437" s="202">
        <f>O437*H437</f>
        <v>0</v>
      </c>
      <c r="Q437" s="202">
        <v>0</v>
      </c>
      <c r="R437" s="202">
        <f>Q437*H437</f>
        <v>0</v>
      </c>
      <c r="S437" s="202">
        <v>0</v>
      </c>
      <c r="T437" s="203">
        <f>S437*H437</f>
        <v>0</v>
      </c>
      <c r="U437" s="36"/>
      <c r="V437" s="36"/>
      <c r="W437" s="36"/>
      <c r="X437" s="36"/>
      <c r="Y437" s="36"/>
      <c r="Z437" s="36"/>
      <c r="AA437" s="36"/>
      <c r="AB437" s="36"/>
      <c r="AC437" s="36"/>
      <c r="AD437" s="36"/>
      <c r="AE437" s="36"/>
      <c r="AR437" s="204" t="s">
        <v>256</v>
      </c>
      <c r="AT437" s="204" t="s">
        <v>164</v>
      </c>
      <c r="AU437" s="204" t="s">
        <v>91</v>
      </c>
      <c r="AY437" s="18" t="s">
        <v>162</v>
      </c>
      <c r="BE437" s="205">
        <f>IF(N437="základní",J437,0)</f>
        <v>0</v>
      </c>
      <c r="BF437" s="205">
        <f>IF(N437="snížená",J437,0)</f>
        <v>0</v>
      </c>
      <c r="BG437" s="205">
        <f>IF(N437="zákl. přenesená",J437,0)</f>
        <v>0</v>
      </c>
      <c r="BH437" s="205">
        <f>IF(N437="sníž. přenesená",J437,0)</f>
        <v>0</v>
      </c>
      <c r="BI437" s="205">
        <f>IF(N437="nulová",J437,0)</f>
        <v>0</v>
      </c>
      <c r="BJ437" s="18" t="s">
        <v>89</v>
      </c>
      <c r="BK437" s="205">
        <f>ROUND(I437*H437,2)</f>
        <v>0</v>
      </c>
      <c r="BL437" s="18" t="s">
        <v>256</v>
      </c>
      <c r="BM437" s="204" t="s">
        <v>607</v>
      </c>
    </row>
    <row r="438" spans="2:63" s="12" customFormat="1" ht="22.9" customHeight="1">
      <c r="B438" s="177"/>
      <c r="C438" s="178"/>
      <c r="D438" s="179" t="s">
        <v>81</v>
      </c>
      <c r="E438" s="191" t="s">
        <v>608</v>
      </c>
      <c r="F438" s="191" t="s">
        <v>609</v>
      </c>
      <c r="G438" s="178"/>
      <c r="H438" s="178"/>
      <c r="I438" s="181"/>
      <c r="J438" s="192">
        <f>BK438</f>
        <v>0</v>
      </c>
      <c r="K438" s="178"/>
      <c r="L438" s="183"/>
      <c r="M438" s="184"/>
      <c r="N438" s="185"/>
      <c r="O438" s="185"/>
      <c r="P438" s="186">
        <f>SUM(P439:P485)</f>
        <v>0</v>
      </c>
      <c r="Q438" s="185"/>
      <c r="R438" s="186">
        <f>SUM(R439:R485)</f>
        <v>33.47799362000001</v>
      </c>
      <c r="S438" s="185"/>
      <c r="T438" s="187">
        <f>SUM(T439:T485)</f>
        <v>26.888399999999997</v>
      </c>
      <c r="AR438" s="188" t="s">
        <v>91</v>
      </c>
      <c r="AT438" s="189" t="s">
        <v>81</v>
      </c>
      <c r="AU438" s="189" t="s">
        <v>89</v>
      </c>
      <c r="AY438" s="188" t="s">
        <v>162</v>
      </c>
      <c r="BK438" s="190">
        <f>SUM(BK439:BK485)</f>
        <v>0</v>
      </c>
    </row>
    <row r="439" spans="1:65" s="2" customFormat="1" ht="16.5" customHeight="1">
      <c r="A439" s="36"/>
      <c r="B439" s="37"/>
      <c r="C439" s="193" t="s">
        <v>610</v>
      </c>
      <c r="D439" s="193" t="s">
        <v>164</v>
      </c>
      <c r="E439" s="194" t="s">
        <v>611</v>
      </c>
      <c r="F439" s="195" t="s">
        <v>612</v>
      </c>
      <c r="G439" s="196" t="s">
        <v>167</v>
      </c>
      <c r="H439" s="197">
        <v>1493.8</v>
      </c>
      <c r="I439" s="198"/>
      <c r="J439" s="199">
        <f>ROUND(I439*H439,2)</f>
        <v>0</v>
      </c>
      <c r="K439" s="195" t="s">
        <v>168</v>
      </c>
      <c r="L439" s="41"/>
      <c r="M439" s="200" t="s">
        <v>1</v>
      </c>
      <c r="N439" s="201" t="s">
        <v>47</v>
      </c>
      <c r="O439" s="73"/>
      <c r="P439" s="202">
        <f>O439*H439</f>
        <v>0</v>
      </c>
      <c r="Q439" s="202">
        <v>0</v>
      </c>
      <c r="R439" s="202">
        <f>Q439*H439</f>
        <v>0</v>
      </c>
      <c r="S439" s="202">
        <v>0.018</v>
      </c>
      <c r="T439" s="203">
        <f>S439*H439</f>
        <v>26.888399999999997</v>
      </c>
      <c r="U439" s="36"/>
      <c r="V439" s="36"/>
      <c r="W439" s="36"/>
      <c r="X439" s="36"/>
      <c r="Y439" s="36"/>
      <c r="Z439" s="36"/>
      <c r="AA439" s="36"/>
      <c r="AB439" s="36"/>
      <c r="AC439" s="36"/>
      <c r="AD439" s="36"/>
      <c r="AE439" s="36"/>
      <c r="AR439" s="204" t="s">
        <v>256</v>
      </c>
      <c r="AT439" s="204" t="s">
        <v>164</v>
      </c>
      <c r="AU439" s="204" t="s">
        <v>91</v>
      </c>
      <c r="AY439" s="18" t="s">
        <v>162</v>
      </c>
      <c r="BE439" s="205">
        <f>IF(N439="základní",J439,0)</f>
        <v>0</v>
      </c>
      <c r="BF439" s="205">
        <f>IF(N439="snížená",J439,0)</f>
        <v>0</v>
      </c>
      <c r="BG439" s="205">
        <f>IF(N439="zákl. přenesená",J439,0)</f>
        <v>0</v>
      </c>
      <c r="BH439" s="205">
        <f>IF(N439="sníž. přenesená",J439,0)</f>
        <v>0</v>
      </c>
      <c r="BI439" s="205">
        <f>IF(N439="nulová",J439,0)</f>
        <v>0</v>
      </c>
      <c r="BJ439" s="18" t="s">
        <v>89</v>
      </c>
      <c r="BK439" s="205">
        <f>ROUND(I439*H439,2)</f>
        <v>0</v>
      </c>
      <c r="BL439" s="18" t="s">
        <v>256</v>
      </c>
      <c r="BM439" s="204" t="s">
        <v>613</v>
      </c>
    </row>
    <row r="440" spans="2:51" s="13" customFormat="1" ht="12">
      <c r="B440" s="206"/>
      <c r="C440" s="207"/>
      <c r="D440" s="208" t="s">
        <v>171</v>
      </c>
      <c r="E440" s="209" t="s">
        <v>1</v>
      </c>
      <c r="F440" s="210" t="s">
        <v>441</v>
      </c>
      <c r="G440" s="207"/>
      <c r="H440" s="209" t="s">
        <v>1</v>
      </c>
      <c r="I440" s="211"/>
      <c r="J440" s="207"/>
      <c r="K440" s="207"/>
      <c r="L440" s="212"/>
      <c r="M440" s="213"/>
      <c r="N440" s="214"/>
      <c r="O440" s="214"/>
      <c r="P440" s="214"/>
      <c r="Q440" s="214"/>
      <c r="R440" s="214"/>
      <c r="S440" s="214"/>
      <c r="T440" s="215"/>
      <c r="AT440" s="216" t="s">
        <v>171</v>
      </c>
      <c r="AU440" s="216" t="s">
        <v>91</v>
      </c>
      <c r="AV440" s="13" t="s">
        <v>89</v>
      </c>
      <c r="AW440" s="13" t="s">
        <v>38</v>
      </c>
      <c r="AX440" s="13" t="s">
        <v>82</v>
      </c>
      <c r="AY440" s="216" t="s">
        <v>162</v>
      </c>
    </row>
    <row r="441" spans="2:51" s="14" customFormat="1" ht="12">
      <c r="B441" s="217"/>
      <c r="C441" s="218"/>
      <c r="D441" s="208" t="s">
        <v>171</v>
      </c>
      <c r="E441" s="219" t="s">
        <v>1</v>
      </c>
      <c r="F441" s="220" t="s">
        <v>614</v>
      </c>
      <c r="G441" s="218"/>
      <c r="H441" s="221">
        <v>1422.7</v>
      </c>
      <c r="I441" s="222"/>
      <c r="J441" s="218"/>
      <c r="K441" s="218"/>
      <c r="L441" s="223"/>
      <c r="M441" s="224"/>
      <c r="N441" s="225"/>
      <c r="O441" s="225"/>
      <c r="P441" s="225"/>
      <c r="Q441" s="225"/>
      <c r="R441" s="225"/>
      <c r="S441" s="225"/>
      <c r="T441" s="226"/>
      <c r="AT441" s="227" t="s">
        <v>171</v>
      </c>
      <c r="AU441" s="227" t="s">
        <v>91</v>
      </c>
      <c r="AV441" s="14" t="s">
        <v>91</v>
      </c>
      <c r="AW441" s="14" t="s">
        <v>38</v>
      </c>
      <c r="AX441" s="14" t="s">
        <v>82</v>
      </c>
      <c r="AY441" s="227" t="s">
        <v>162</v>
      </c>
    </row>
    <row r="442" spans="2:51" s="16" customFormat="1" ht="12">
      <c r="B442" s="239"/>
      <c r="C442" s="240"/>
      <c r="D442" s="208" t="s">
        <v>171</v>
      </c>
      <c r="E442" s="241" t="s">
        <v>1</v>
      </c>
      <c r="F442" s="242" t="s">
        <v>198</v>
      </c>
      <c r="G442" s="240"/>
      <c r="H442" s="243">
        <v>1422.7</v>
      </c>
      <c r="I442" s="244"/>
      <c r="J442" s="240"/>
      <c r="K442" s="240"/>
      <c r="L442" s="245"/>
      <c r="M442" s="246"/>
      <c r="N442" s="247"/>
      <c r="O442" s="247"/>
      <c r="P442" s="247"/>
      <c r="Q442" s="247"/>
      <c r="R442" s="247"/>
      <c r="S442" s="247"/>
      <c r="T442" s="248"/>
      <c r="AT442" s="249" t="s">
        <v>171</v>
      </c>
      <c r="AU442" s="249" t="s">
        <v>91</v>
      </c>
      <c r="AV442" s="16" t="s">
        <v>98</v>
      </c>
      <c r="AW442" s="16" t="s">
        <v>38</v>
      </c>
      <c r="AX442" s="16" t="s">
        <v>82</v>
      </c>
      <c r="AY442" s="249" t="s">
        <v>162</v>
      </c>
    </row>
    <row r="443" spans="2:51" s="14" customFormat="1" ht="12">
      <c r="B443" s="217"/>
      <c r="C443" s="218"/>
      <c r="D443" s="208" t="s">
        <v>171</v>
      </c>
      <c r="E443" s="219" t="s">
        <v>1</v>
      </c>
      <c r="F443" s="220" t="s">
        <v>615</v>
      </c>
      <c r="G443" s="218"/>
      <c r="H443" s="221">
        <v>71.1</v>
      </c>
      <c r="I443" s="222"/>
      <c r="J443" s="218"/>
      <c r="K443" s="218"/>
      <c r="L443" s="223"/>
      <c r="M443" s="224"/>
      <c r="N443" s="225"/>
      <c r="O443" s="225"/>
      <c r="P443" s="225"/>
      <c r="Q443" s="225"/>
      <c r="R443" s="225"/>
      <c r="S443" s="225"/>
      <c r="T443" s="226"/>
      <c r="AT443" s="227" t="s">
        <v>171</v>
      </c>
      <c r="AU443" s="227" t="s">
        <v>91</v>
      </c>
      <c r="AV443" s="14" t="s">
        <v>91</v>
      </c>
      <c r="AW443" s="14" t="s">
        <v>38</v>
      </c>
      <c r="AX443" s="14" t="s">
        <v>82</v>
      </c>
      <c r="AY443" s="227" t="s">
        <v>162</v>
      </c>
    </row>
    <row r="444" spans="2:51" s="15" customFormat="1" ht="12">
      <c r="B444" s="228"/>
      <c r="C444" s="229"/>
      <c r="D444" s="208" t="s">
        <v>171</v>
      </c>
      <c r="E444" s="230" t="s">
        <v>1</v>
      </c>
      <c r="F444" s="231" t="s">
        <v>174</v>
      </c>
      <c r="G444" s="229"/>
      <c r="H444" s="232">
        <v>1493.8</v>
      </c>
      <c r="I444" s="233"/>
      <c r="J444" s="229"/>
      <c r="K444" s="229"/>
      <c r="L444" s="234"/>
      <c r="M444" s="235"/>
      <c r="N444" s="236"/>
      <c r="O444" s="236"/>
      <c r="P444" s="236"/>
      <c r="Q444" s="236"/>
      <c r="R444" s="236"/>
      <c r="S444" s="236"/>
      <c r="T444" s="237"/>
      <c r="AT444" s="238" t="s">
        <v>171</v>
      </c>
      <c r="AU444" s="238" t="s">
        <v>91</v>
      </c>
      <c r="AV444" s="15" t="s">
        <v>169</v>
      </c>
      <c r="AW444" s="15" t="s">
        <v>38</v>
      </c>
      <c r="AX444" s="15" t="s">
        <v>89</v>
      </c>
      <c r="AY444" s="238" t="s">
        <v>162</v>
      </c>
    </row>
    <row r="445" spans="1:65" s="2" customFormat="1" ht="16.5" customHeight="1">
      <c r="A445" s="36"/>
      <c r="B445" s="37"/>
      <c r="C445" s="193" t="s">
        <v>616</v>
      </c>
      <c r="D445" s="193" t="s">
        <v>164</v>
      </c>
      <c r="E445" s="194" t="s">
        <v>617</v>
      </c>
      <c r="F445" s="195" t="s">
        <v>618</v>
      </c>
      <c r="G445" s="196" t="s">
        <v>167</v>
      </c>
      <c r="H445" s="197">
        <v>1433.69</v>
      </c>
      <c r="I445" s="198"/>
      <c r="J445" s="199">
        <f>ROUND(I445*H445,2)</f>
        <v>0</v>
      </c>
      <c r="K445" s="195" t="s">
        <v>168</v>
      </c>
      <c r="L445" s="41"/>
      <c r="M445" s="200" t="s">
        <v>1</v>
      </c>
      <c r="N445" s="201" t="s">
        <v>47</v>
      </c>
      <c r="O445" s="73"/>
      <c r="P445" s="202">
        <f>O445*H445</f>
        <v>0</v>
      </c>
      <c r="Q445" s="202">
        <v>0</v>
      </c>
      <c r="R445" s="202">
        <f>Q445*H445</f>
        <v>0</v>
      </c>
      <c r="S445" s="202">
        <v>0</v>
      </c>
      <c r="T445" s="203">
        <f>S445*H445</f>
        <v>0</v>
      </c>
      <c r="U445" s="36"/>
      <c r="V445" s="36"/>
      <c r="W445" s="36"/>
      <c r="X445" s="36"/>
      <c r="Y445" s="36"/>
      <c r="Z445" s="36"/>
      <c r="AA445" s="36"/>
      <c r="AB445" s="36"/>
      <c r="AC445" s="36"/>
      <c r="AD445" s="36"/>
      <c r="AE445" s="36"/>
      <c r="AR445" s="204" t="s">
        <v>256</v>
      </c>
      <c r="AT445" s="204" t="s">
        <v>164</v>
      </c>
      <c r="AU445" s="204" t="s">
        <v>91</v>
      </c>
      <c r="AY445" s="18" t="s">
        <v>162</v>
      </c>
      <c r="BE445" s="205">
        <f>IF(N445="základní",J445,0)</f>
        <v>0</v>
      </c>
      <c r="BF445" s="205">
        <f>IF(N445="snížená",J445,0)</f>
        <v>0</v>
      </c>
      <c r="BG445" s="205">
        <f>IF(N445="zákl. přenesená",J445,0)</f>
        <v>0</v>
      </c>
      <c r="BH445" s="205">
        <f>IF(N445="sníž. přenesená",J445,0)</f>
        <v>0</v>
      </c>
      <c r="BI445" s="205">
        <f>IF(N445="nulová",J445,0)</f>
        <v>0</v>
      </c>
      <c r="BJ445" s="18" t="s">
        <v>89</v>
      </c>
      <c r="BK445" s="205">
        <f>ROUND(I445*H445,2)</f>
        <v>0</v>
      </c>
      <c r="BL445" s="18" t="s">
        <v>256</v>
      </c>
      <c r="BM445" s="204" t="s">
        <v>619</v>
      </c>
    </row>
    <row r="446" spans="2:51" s="13" customFormat="1" ht="12">
      <c r="B446" s="206"/>
      <c r="C446" s="207"/>
      <c r="D446" s="208" t="s">
        <v>171</v>
      </c>
      <c r="E446" s="209" t="s">
        <v>1</v>
      </c>
      <c r="F446" s="210" t="s">
        <v>172</v>
      </c>
      <c r="G446" s="207"/>
      <c r="H446" s="209" t="s">
        <v>1</v>
      </c>
      <c r="I446" s="211"/>
      <c r="J446" s="207"/>
      <c r="K446" s="207"/>
      <c r="L446" s="212"/>
      <c r="M446" s="213"/>
      <c r="N446" s="214"/>
      <c r="O446" s="214"/>
      <c r="P446" s="214"/>
      <c r="Q446" s="214"/>
      <c r="R446" s="214"/>
      <c r="S446" s="214"/>
      <c r="T446" s="215"/>
      <c r="AT446" s="216" t="s">
        <v>171</v>
      </c>
      <c r="AU446" s="216" t="s">
        <v>91</v>
      </c>
      <c r="AV446" s="13" t="s">
        <v>89</v>
      </c>
      <c r="AW446" s="13" t="s">
        <v>38</v>
      </c>
      <c r="AX446" s="13" t="s">
        <v>82</v>
      </c>
      <c r="AY446" s="216" t="s">
        <v>162</v>
      </c>
    </row>
    <row r="447" spans="2:51" s="13" customFormat="1" ht="12">
      <c r="B447" s="206"/>
      <c r="C447" s="207"/>
      <c r="D447" s="208" t="s">
        <v>171</v>
      </c>
      <c r="E447" s="209" t="s">
        <v>1</v>
      </c>
      <c r="F447" s="210" t="s">
        <v>427</v>
      </c>
      <c r="G447" s="207"/>
      <c r="H447" s="209" t="s">
        <v>1</v>
      </c>
      <c r="I447" s="211"/>
      <c r="J447" s="207"/>
      <c r="K447" s="207"/>
      <c r="L447" s="212"/>
      <c r="M447" s="213"/>
      <c r="N447" s="214"/>
      <c r="O447" s="214"/>
      <c r="P447" s="214"/>
      <c r="Q447" s="214"/>
      <c r="R447" s="214"/>
      <c r="S447" s="214"/>
      <c r="T447" s="215"/>
      <c r="AT447" s="216" t="s">
        <v>171</v>
      </c>
      <c r="AU447" s="216" t="s">
        <v>91</v>
      </c>
      <c r="AV447" s="13" t="s">
        <v>89</v>
      </c>
      <c r="AW447" s="13" t="s">
        <v>38</v>
      </c>
      <c r="AX447" s="13" t="s">
        <v>82</v>
      </c>
      <c r="AY447" s="216" t="s">
        <v>162</v>
      </c>
    </row>
    <row r="448" spans="2:51" s="14" customFormat="1" ht="12">
      <c r="B448" s="217"/>
      <c r="C448" s="218"/>
      <c r="D448" s="208" t="s">
        <v>171</v>
      </c>
      <c r="E448" s="219" t="s">
        <v>1</v>
      </c>
      <c r="F448" s="220" t="s">
        <v>428</v>
      </c>
      <c r="G448" s="218"/>
      <c r="H448" s="221">
        <v>358.36</v>
      </c>
      <c r="I448" s="222"/>
      <c r="J448" s="218"/>
      <c r="K448" s="218"/>
      <c r="L448" s="223"/>
      <c r="M448" s="224"/>
      <c r="N448" s="225"/>
      <c r="O448" s="225"/>
      <c r="P448" s="225"/>
      <c r="Q448" s="225"/>
      <c r="R448" s="225"/>
      <c r="S448" s="225"/>
      <c r="T448" s="226"/>
      <c r="AT448" s="227" t="s">
        <v>171</v>
      </c>
      <c r="AU448" s="227" t="s">
        <v>91</v>
      </c>
      <c r="AV448" s="14" t="s">
        <v>91</v>
      </c>
      <c r="AW448" s="14" t="s">
        <v>38</v>
      </c>
      <c r="AX448" s="14" t="s">
        <v>82</v>
      </c>
      <c r="AY448" s="227" t="s">
        <v>162</v>
      </c>
    </row>
    <row r="449" spans="2:51" s="14" customFormat="1" ht="12">
      <c r="B449" s="217"/>
      <c r="C449" s="218"/>
      <c r="D449" s="208" t="s">
        <v>171</v>
      </c>
      <c r="E449" s="219" t="s">
        <v>1</v>
      </c>
      <c r="F449" s="220" t="s">
        <v>429</v>
      </c>
      <c r="G449" s="218"/>
      <c r="H449" s="221">
        <v>192.1</v>
      </c>
      <c r="I449" s="222"/>
      <c r="J449" s="218"/>
      <c r="K449" s="218"/>
      <c r="L449" s="223"/>
      <c r="M449" s="224"/>
      <c r="N449" s="225"/>
      <c r="O449" s="225"/>
      <c r="P449" s="225"/>
      <c r="Q449" s="225"/>
      <c r="R449" s="225"/>
      <c r="S449" s="225"/>
      <c r="T449" s="226"/>
      <c r="AT449" s="227" t="s">
        <v>171</v>
      </c>
      <c r="AU449" s="227" t="s">
        <v>91</v>
      </c>
      <c r="AV449" s="14" t="s">
        <v>91</v>
      </c>
      <c r="AW449" s="14" t="s">
        <v>38</v>
      </c>
      <c r="AX449" s="14" t="s">
        <v>82</v>
      </c>
      <c r="AY449" s="227" t="s">
        <v>162</v>
      </c>
    </row>
    <row r="450" spans="2:51" s="14" customFormat="1" ht="12">
      <c r="B450" s="217"/>
      <c r="C450" s="218"/>
      <c r="D450" s="208" t="s">
        <v>171</v>
      </c>
      <c r="E450" s="219" t="s">
        <v>1</v>
      </c>
      <c r="F450" s="220" t="s">
        <v>430</v>
      </c>
      <c r="G450" s="218"/>
      <c r="H450" s="221">
        <v>254.69</v>
      </c>
      <c r="I450" s="222"/>
      <c r="J450" s="218"/>
      <c r="K450" s="218"/>
      <c r="L450" s="223"/>
      <c r="M450" s="224"/>
      <c r="N450" s="225"/>
      <c r="O450" s="225"/>
      <c r="P450" s="225"/>
      <c r="Q450" s="225"/>
      <c r="R450" s="225"/>
      <c r="S450" s="225"/>
      <c r="T450" s="226"/>
      <c r="AT450" s="227" t="s">
        <v>171</v>
      </c>
      <c r="AU450" s="227" t="s">
        <v>91</v>
      </c>
      <c r="AV450" s="14" t="s">
        <v>91</v>
      </c>
      <c r="AW450" s="14" t="s">
        <v>38</v>
      </c>
      <c r="AX450" s="14" t="s">
        <v>82</v>
      </c>
      <c r="AY450" s="227" t="s">
        <v>162</v>
      </c>
    </row>
    <row r="451" spans="2:51" s="14" customFormat="1" ht="12">
      <c r="B451" s="217"/>
      <c r="C451" s="218"/>
      <c r="D451" s="208" t="s">
        <v>171</v>
      </c>
      <c r="E451" s="219" t="s">
        <v>1</v>
      </c>
      <c r="F451" s="220" t="s">
        <v>431</v>
      </c>
      <c r="G451" s="218"/>
      <c r="H451" s="221">
        <v>290.63</v>
      </c>
      <c r="I451" s="222"/>
      <c r="J451" s="218"/>
      <c r="K451" s="218"/>
      <c r="L451" s="223"/>
      <c r="M451" s="224"/>
      <c r="N451" s="225"/>
      <c r="O451" s="225"/>
      <c r="P451" s="225"/>
      <c r="Q451" s="225"/>
      <c r="R451" s="225"/>
      <c r="S451" s="225"/>
      <c r="T451" s="226"/>
      <c r="AT451" s="227" t="s">
        <v>171</v>
      </c>
      <c r="AU451" s="227" t="s">
        <v>91</v>
      </c>
      <c r="AV451" s="14" t="s">
        <v>91</v>
      </c>
      <c r="AW451" s="14" t="s">
        <v>38</v>
      </c>
      <c r="AX451" s="14" t="s">
        <v>82</v>
      </c>
      <c r="AY451" s="227" t="s">
        <v>162</v>
      </c>
    </row>
    <row r="452" spans="2:51" s="14" customFormat="1" ht="12">
      <c r="B452" s="217"/>
      <c r="C452" s="218"/>
      <c r="D452" s="208" t="s">
        <v>171</v>
      </c>
      <c r="E452" s="219" t="s">
        <v>1</v>
      </c>
      <c r="F452" s="220" t="s">
        <v>432</v>
      </c>
      <c r="G452" s="218"/>
      <c r="H452" s="221">
        <v>337.91</v>
      </c>
      <c r="I452" s="222"/>
      <c r="J452" s="218"/>
      <c r="K452" s="218"/>
      <c r="L452" s="223"/>
      <c r="M452" s="224"/>
      <c r="N452" s="225"/>
      <c r="O452" s="225"/>
      <c r="P452" s="225"/>
      <c r="Q452" s="225"/>
      <c r="R452" s="225"/>
      <c r="S452" s="225"/>
      <c r="T452" s="226"/>
      <c r="AT452" s="227" t="s">
        <v>171</v>
      </c>
      <c r="AU452" s="227" t="s">
        <v>91</v>
      </c>
      <c r="AV452" s="14" t="s">
        <v>91</v>
      </c>
      <c r="AW452" s="14" t="s">
        <v>38</v>
      </c>
      <c r="AX452" s="14" t="s">
        <v>82</v>
      </c>
      <c r="AY452" s="227" t="s">
        <v>162</v>
      </c>
    </row>
    <row r="453" spans="2:51" s="15" customFormat="1" ht="12">
      <c r="B453" s="228"/>
      <c r="C453" s="229"/>
      <c r="D453" s="208" t="s">
        <v>171</v>
      </c>
      <c r="E453" s="230" t="s">
        <v>1</v>
      </c>
      <c r="F453" s="231" t="s">
        <v>174</v>
      </c>
      <c r="G453" s="229"/>
      <c r="H453" s="232">
        <v>1433.69</v>
      </c>
      <c r="I453" s="233"/>
      <c r="J453" s="229"/>
      <c r="K453" s="229"/>
      <c r="L453" s="234"/>
      <c r="M453" s="235"/>
      <c r="N453" s="236"/>
      <c r="O453" s="236"/>
      <c r="P453" s="236"/>
      <c r="Q453" s="236"/>
      <c r="R453" s="236"/>
      <c r="S453" s="236"/>
      <c r="T453" s="237"/>
      <c r="AT453" s="238" t="s">
        <v>171</v>
      </c>
      <c r="AU453" s="238" t="s">
        <v>91</v>
      </c>
      <c r="AV453" s="15" t="s">
        <v>169</v>
      </c>
      <c r="AW453" s="15" t="s">
        <v>38</v>
      </c>
      <c r="AX453" s="15" t="s">
        <v>89</v>
      </c>
      <c r="AY453" s="238" t="s">
        <v>162</v>
      </c>
    </row>
    <row r="454" spans="1:65" s="2" customFormat="1" ht="16.5" customHeight="1">
      <c r="A454" s="36"/>
      <c r="B454" s="37"/>
      <c r="C454" s="254" t="s">
        <v>620</v>
      </c>
      <c r="D454" s="254" t="s">
        <v>283</v>
      </c>
      <c r="E454" s="255" t="s">
        <v>621</v>
      </c>
      <c r="F454" s="256" t="s">
        <v>622</v>
      </c>
      <c r="G454" s="257" t="s">
        <v>167</v>
      </c>
      <c r="H454" s="258">
        <v>3154.118</v>
      </c>
      <c r="I454" s="259"/>
      <c r="J454" s="260">
        <f>ROUND(I454*H454,2)</f>
        <v>0</v>
      </c>
      <c r="K454" s="256" t="s">
        <v>286</v>
      </c>
      <c r="L454" s="261"/>
      <c r="M454" s="262" t="s">
        <v>1</v>
      </c>
      <c r="N454" s="263" t="s">
        <v>47</v>
      </c>
      <c r="O454" s="73"/>
      <c r="P454" s="202">
        <f>O454*H454</f>
        <v>0</v>
      </c>
      <c r="Q454" s="202">
        <v>0.0074</v>
      </c>
      <c r="R454" s="202">
        <f>Q454*H454</f>
        <v>23.3404732</v>
      </c>
      <c r="S454" s="202">
        <v>0</v>
      </c>
      <c r="T454" s="203">
        <f>S454*H454</f>
        <v>0</v>
      </c>
      <c r="U454" s="36"/>
      <c r="V454" s="36"/>
      <c r="W454" s="36"/>
      <c r="X454" s="36"/>
      <c r="Y454" s="36"/>
      <c r="Z454" s="36"/>
      <c r="AA454" s="36"/>
      <c r="AB454" s="36"/>
      <c r="AC454" s="36"/>
      <c r="AD454" s="36"/>
      <c r="AE454" s="36"/>
      <c r="AR454" s="204" t="s">
        <v>335</v>
      </c>
      <c r="AT454" s="204" t="s">
        <v>283</v>
      </c>
      <c r="AU454" s="204" t="s">
        <v>91</v>
      </c>
      <c r="AY454" s="18" t="s">
        <v>162</v>
      </c>
      <c r="BE454" s="205">
        <f>IF(N454="základní",J454,0)</f>
        <v>0</v>
      </c>
      <c r="BF454" s="205">
        <f>IF(N454="snížená",J454,0)</f>
        <v>0</v>
      </c>
      <c r="BG454" s="205">
        <f>IF(N454="zákl. přenesená",J454,0)</f>
        <v>0</v>
      </c>
      <c r="BH454" s="205">
        <f>IF(N454="sníž. přenesená",J454,0)</f>
        <v>0</v>
      </c>
      <c r="BI454" s="205">
        <f>IF(N454="nulová",J454,0)</f>
        <v>0</v>
      </c>
      <c r="BJ454" s="18" t="s">
        <v>89</v>
      </c>
      <c r="BK454" s="205">
        <f>ROUND(I454*H454,2)</f>
        <v>0</v>
      </c>
      <c r="BL454" s="18" t="s">
        <v>256</v>
      </c>
      <c r="BM454" s="204" t="s">
        <v>623</v>
      </c>
    </row>
    <row r="455" spans="2:51" s="14" customFormat="1" ht="12">
      <c r="B455" s="217"/>
      <c r="C455" s="218"/>
      <c r="D455" s="208" t="s">
        <v>171</v>
      </c>
      <c r="E455" s="218"/>
      <c r="F455" s="220" t="s">
        <v>624</v>
      </c>
      <c r="G455" s="218"/>
      <c r="H455" s="221">
        <v>3154.118</v>
      </c>
      <c r="I455" s="222"/>
      <c r="J455" s="218"/>
      <c r="K455" s="218"/>
      <c r="L455" s="223"/>
      <c r="M455" s="224"/>
      <c r="N455" s="225"/>
      <c r="O455" s="225"/>
      <c r="P455" s="225"/>
      <c r="Q455" s="225"/>
      <c r="R455" s="225"/>
      <c r="S455" s="225"/>
      <c r="T455" s="226"/>
      <c r="AT455" s="227" t="s">
        <v>171</v>
      </c>
      <c r="AU455" s="227" t="s">
        <v>91</v>
      </c>
      <c r="AV455" s="14" t="s">
        <v>91</v>
      </c>
      <c r="AW455" s="14" t="s">
        <v>4</v>
      </c>
      <c r="AX455" s="14" t="s">
        <v>89</v>
      </c>
      <c r="AY455" s="227" t="s">
        <v>162</v>
      </c>
    </row>
    <row r="456" spans="1:65" s="2" customFormat="1" ht="16.5" customHeight="1">
      <c r="A456" s="36"/>
      <c r="B456" s="37"/>
      <c r="C456" s="193" t="s">
        <v>625</v>
      </c>
      <c r="D456" s="193" t="s">
        <v>164</v>
      </c>
      <c r="E456" s="194" t="s">
        <v>626</v>
      </c>
      <c r="F456" s="195" t="s">
        <v>627</v>
      </c>
      <c r="G456" s="196" t="s">
        <v>167</v>
      </c>
      <c r="H456" s="197">
        <v>1433.69</v>
      </c>
      <c r="I456" s="198"/>
      <c r="J456" s="199">
        <f>ROUND(I456*H456,2)</f>
        <v>0</v>
      </c>
      <c r="K456" s="195" t="s">
        <v>168</v>
      </c>
      <c r="L456" s="41"/>
      <c r="M456" s="200" t="s">
        <v>1</v>
      </c>
      <c r="N456" s="201" t="s">
        <v>47</v>
      </c>
      <c r="O456" s="73"/>
      <c r="P456" s="202">
        <f>O456*H456</f>
        <v>0</v>
      </c>
      <c r="Q456" s="202">
        <v>0</v>
      </c>
      <c r="R456" s="202">
        <f>Q456*H456</f>
        <v>0</v>
      </c>
      <c r="S456" s="202">
        <v>0</v>
      </c>
      <c r="T456" s="203">
        <f>S456*H456</f>
        <v>0</v>
      </c>
      <c r="U456" s="36"/>
      <c r="V456" s="36"/>
      <c r="W456" s="36"/>
      <c r="X456" s="36"/>
      <c r="Y456" s="36"/>
      <c r="Z456" s="36"/>
      <c r="AA456" s="36"/>
      <c r="AB456" s="36"/>
      <c r="AC456" s="36"/>
      <c r="AD456" s="36"/>
      <c r="AE456" s="36"/>
      <c r="AR456" s="204" t="s">
        <v>256</v>
      </c>
      <c r="AT456" s="204" t="s">
        <v>164</v>
      </c>
      <c r="AU456" s="204" t="s">
        <v>91</v>
      </c>
      <c r="AY456" s="18" t="s">
        <v>162</v>
      </c>
      <c r="BE456" s="205">
        <f>IF(N456="základní",J456,0)</f>
        <v>0</v>
      </c>
      <c r="BF456" s="205">
        <f>IF(N456="snížená",J456,0)</f>
        <v>0</v>
      </c>
      <c r="BG456" s="205">
        <f>IF(N456="zákl. přenesená",J456,0)</f>
        <v>0</v>
      </c>
      <c r="BH456" s="205">
        <f>IF(N456="sníž. přenesená",J456,0)</f>
        <v>0</v>
      </c>
      <c r="BI456" s="205">
        <f>IF(N456="nulová",J456,0)</f>
        <v>0</v>
      </c>
      <c r="BJ456" s="18" t="s">
        <v>89</v>
      </c>
      <c r="BK456" s="205">
        <f>ROUND(I456*H456,2)</f>
        <v>0</v>
      </c>
      <c r="BL456" s="18" t="s">
        <v>256</v>
      </c>
      <c r="BM456" s="204" t="s">
        <v>628</v>
      </c>
    </row>
    <row r="457" spans="2:51" s="13" customFormat="1" ht="12">
      <c r="B457" s="206"/>
      <c r="C457" s="207"/>
      <c r="D457" s="208" t="s">
        <v>171</v>
      </c>
      <c r="E457" s="209" t="s">
        <v>1</v>
      </c>
      <c r="F457" s="210" t="s">
        <v>172</v>
      </c>
      <c r="G457" s="207"/>
      <c r="H457" s="209" t="s">
        <v>1</v>
      </c>
      <c r="I457" s="211"/>
      <c r="J457" s="207"/>
      <c r="K457" s="207"/>
      <c r="L457" s="212"/>
      <c r="M457" s="213"/>
      <c r="N457" s="214"/>
      <c r="O457" s="214"/>
      <c r="P457" s="214"/>
      <c r="Q457" s="214"/>
      <c r="R457" s="214"/>
      <c r="S457" s="214"/>
      <c r="T457" s="215"/>
      <c r="AT457" s="216" t="s">
        <v>171</v>
      </c>
      <c r="AU457" s="216" t="s">
        <v>91</v>
      </c>
      <c r="AV457" s="13" t="s">
        <v>89</v>
      </c>
      <c r="AW457" s="13" t="s">
        <v>38</v>
      </c>
      <c r="AX457" s="13" t="s">
        <v>82</v>
      </c>
      <c r="AY457" s="216" t="s">
        <v>162</v>
      </c>
    </row>
    <row r="458" spans="2:51" s="13" customFormat="1" ht="12">
      <c r="B458" s="206"/>
      <c r="C458" s="207"/>
      <c r="D458" s="208" t="s">
        <v>171</v>
      </c>
      <c r="E458" s="209" t="s">
        <v>1</v>
      </c>
      <c r="F458" s="210" t="s">
        <v>427</v>
      </c>
      <c r="G458" s="207"/>
      <c r="H458" s="209" t="s">
        <v>1</v>
      </c>
      <c r="I458" s="211"/>
      <c r="J458" s="207"/>
      <c r="K458" s="207"/>
      <c r="L458" s="212"/>
      <c r="M458" s="213"/>
      <c r="N458" s="214"/>
      <c r="O458" s="214"/>
      <c r="P458" s="214"/>
      <c r="Q458" s="214"/>
      <c r="R458" s="214"/>
      <c r="S458" s="214"/>
      <c r="T458" s="215"/>
      <c r="AT458" s="216" t="s">
        <v>171</v>
      </c>
      <c r="AU458" s="216" t="s">
        <v>91</v>
      </c>
      <c r="AV458" s="13" t="s">
        <v>89</v>
      </c>
      <c r="AW458" s="13" t="s">
        <v>38</v>
      </c>
      <c r="AX458" s="13" t="s">
        <v>82</v>
      </c>
      <c r="AY458" s="216" t="s">
        <v>162</v>
      </c>
    </row>
    <row r="459" spans="2:51" s="14" customFormat="1" ht="12">
      <c r="B459" s="217"/>
      <c r="C459" s="218"/>
      <c r="D459" s="208" t="s">
        <v>171</v>
      </c>
      <c r="E459" s="219" t="s">
        <v>1</v>
      </c>
      <c r="F459" s="220" t="s">
        <v>428</v>
      </c>
      <c r="G459" s="218"/>
      <c r="H459" s="221">
        <v>358.36</v>
      </c>
      <c r="I459" s="222"/>
      <c r="J459" s="218"/>
      <c r="K459" s="218"/>
      <c r="L459" s="223"/>
      <c r="M459" s="224"/>
      <c r="N459" s="225"/>
      <c r="O459" s="225"/>
      <c r="P459" s="225"/>
      <c r="Q459" s="225"/>
      <c r="R459" s="225"/>
      <c r="S459" s="225"/>
      <c r="T459" s="226"/>
      <c r="AT459" s="227" t="s">
        <v>171</v>
      </c>
      <c r="AU459" s="227" t="s">
        <v>91</v>
      </c>
      <c r="AV459" s="14" t="s">
        <v>91</v>
      </c>
      <c r="AW459" s="14" t="s">
        <v>38</v>
      </c>
      <c r="AX459" s="14" t="s">
        <v>82</v>
      </c>
      <c r="AY459" s="227" t="s">
        <v>162</v>
      </c>
    </row>
    <row r="460" spans="2:51" s="14" customFormat="1" ht="12">
      <c r="B460" s="217"/>
      <c r="C460" s="218"/>
      <c r="D460" s="208" t="s">
        <v>171</v>
      </c>
      <c r="E460" s="219" t="s">
        <v>1</v>
      </c>
      <c r="F460" s="220" t="s">
        <v>429</v>
      </c>
      <c r="G460" s="218"/>
      <c r="H460" s="221">
        <v>192.1</v>
      </c>
      <c r="I460" s="222"/>
      <c r="J460" s="218"/>
      <c r="K460" s="218"/>
      <c r="L460" s="223"/>
      <c r="M460" s="224"/>
      <c r="N460" s="225"/>
      <c r="O460" s="225"/>
      <c r="P460" s="225"/>
      <c r="Q460" s="225"/>
      <c r="R460" s="225"/>
      <c r="S460" s="225"/>
      <c r="T460" s="226"/>
      <c r="AT460" s="227" t="s">
        <v>171</v>
      </c>
      <c r="AU460" s="227" t="s">
        <v>91</v>
      </c>
      <c r="AV460" s="14" t="s">
        <v>91</v>
      </c>
      <c r="AW460" s="14" t="s">
        <v>38</v>
      </c>
      <c r="AX460" s="14" t="s">
        <v>82</v>
      </c>
      <c r="AY460" s="227" t="s">
        <v>162</v>
      </c>
    </row>
    <row r="461" spans="2:51" s="14" customFormat="1" ht="12">
      <c r="B461" s="217"/>
      <c r="C461" s="218"/>
      <c r="D461" s="208" t="s">
        <v>171</v>
      </c>
      <c r="E461" s="219" t="s">
        <v>1</v>
      </c>
      <c r="F461" s="220" t="s">
        <v>430</v>
      </c>
      <c r="G461" s="218"/>
      <c r="H461" s="221">
        <v>254.69</v>
      </c>
      <c r="I461" s="222"/>
      <c r="J461" s="218"/>
      <c r="K461" s="218"/>
      <c r="L461" s="223"/>
      <c r="M461" s="224"/>
      <c r="N461" s="225"/>
      <c r="O461" s="225"/>
      <c r="P461" s="225"/>
      <c r="Q461" s="225"/>
      <c r="R461" s="225"/>
      <c r="S461" s="225"/>
      <c r="T461" s="226"/>
      <c r="AT461" s="227" t="s">
        <v>171</v>
      </c>
      <c r="AU461" s="227" t="s">
        <v>91</v>
      </c>
      <c r="AV461" s="14" t="s">
        <v>91</v>
      </c>
      <c r="AW461" s="14" t="s">
        <v>38</v>
      </c>
      <c r="AX461" s="14" t="s">
        <v>82</v>
      </c>
      <c r="AY461" s="227" t="s">
        <v>162</v>
      </c>
    </row>
    <row r="462" spans="2:51" s="14" customFormat="1" ht="12">
      <c r="B462" s="217"/>
      <c r="C462" s="218"/>
      <c r="D462" s="208" t="s">
        <v>171</v>
      </c>
      <c r="E462" s="219" t="s">
        <v>1</v>
      </c>
      <c r="F462" s="220" t="s">
        <v>431</v>
      </c>
      <c r="G462" s="218"/>
      <c r="H462" s="221">
        <v>290.63</v>
      </c>
      <c r="I462" s="222"/>
      <c r="J462" s="218"/>
      <c r="K462" s="218"/>
      <c r="L462" s="223"/>
      <c r="M462" s="224"/>
      <c r="N462" s="225"/>
      <c r="O462" s="225"/>
      <c r="P462" s="225"/>
      <c r="Q462" s="225"/>
      <c r="R462" s="225"/>
      <c r="S462" s="225"/>
      <c r="T462" s="226"/>
      <c r="AT462" s="227" t="s">
        <v>171</v>
      </c>
      <c r="AU462" s="227" t="s">
        <v>91</v>
      </c>
      <c r="AV462" s="14" t="s">
        <v>91</v>
      </c>
      <c r="AW462" s="14" t="s">
        <v>38</v>
      </c>
      <c r="AX462" s="14" t="s">
        <v>82</v>
      </c>
      <c r="AY462" s="227" t="s">
        <v>162</v>
      </c>
    </row>
    <row r="463" spans="2:51" s="14" customFormat="1" ht="12">
      <c r="B463" s="217"/>
      <c r="C463" s="218"/>
      <c r="D463" s="208" t="s">
        <v>171</v>
      </c>
      <c r="E463" s="219" t="s">
        <v>1</v>
      </c>
      <c r="F463" s="220" t="s">
        <v>432</v>
      </c>
      <c r="G463" s="218"/>
      <c r="H463" s="221">
        <v>337.91</v>
      </c>
      <c r="I463" s="222"/>
      <c r="J463" s="218"/>
      <c r="K463" s="218"/>
      <c r="L463" s="223"/>
      <c r="M463" s="224"/>
      <c r="N463" s="225"/>
      <c r="O463" s="225"/>
      <c r="P463" s="225"/>
      <c r="Q463" s="225"/>
      <c r="R463" s="225"/>
      <c r="S463" s="225"/>
      <c r="T463" s="226"/>
      <c r="AT463" s="227" t="s">
        <v>171</v>
      </c>
      <c r="AU463" s="227" t="s">
        <v>91</v>
      </c>
      <c r="AV463" s="14" t="s">
        <v>91</v>
      </c>
      <c r="AW463" s="14" t="s">
        <v>38</v>
      </c>
      <c r="AX463" s="14" t="s">
        <v>82</v>
      </c>
      <c r="AY463" s="227" t="s">
        <v>162</v>
      </c>
    </row>
    <row r="464" spans="2:51" s="15" customFormat="1" ht="12">
      <c r="B464" s="228"/>
      <c r="C464" s="229"/>
      <c r="D464" s="208" t="s">
        <v>171</v>
      </c>
      <c r="E464" s="230" t="s">
        <v>1</v>
      </c>
      <c r="F464" s="231" t="s">
        <v>174</v>
      </c>
      <c r="G464" s="229"/>
      <c r="H464" s="232">
        <v>1433.69</v>
      </c>
      <c r="I464" s="233"/>
      <c r="J464" s="229"/>
      <c r="K464" s="229"/>
      <c r="L464" s="234"/>
      <c r="M464" s="235"/>
      <c r="N464" s="236"/>
      <c r="O464" s="236"/>
      <c r="P464" s="236"/>
      <c r="Q464" s="236"/>
      <c r="R464" s="236"/>
      <c r="S464" s="236"/>
      <c r="T464" s="237"/>
      <c r="AT464" s="238" t="s">
        <v>171</v>
      </c>
      <c r="AU464" s="238" t="s">
        <v>91</v>
      </c>
      <c r="AV464" s="15" t="s">
        <v>169</v>
      </c>
      <c r="AW464" s="15" t="s">
        <v>38</v>
      </c>
      <c r="AX464" s="15" t="s">
        <v>89</v>
      </c>
      <c r="AY464" s="238" t="s">
        <v>162</v>
      </c>
    </row>
    <row r="465" spans="1:65" s="2" customFormat="1" ht="24.2" customHeight="1">
      <c r="A465" s="36"/>
      <c r="B465" s="37"/>
      <c r="C465" s="254" t="s">
        <v>629</v>
      </c>
      <c r="D465" s="254" t="s">
        <v>283</v>
      </c>
      <c r="E465" s="255" t="s">
        <v>630</v>
      </c>
      <c r="F465" s="256" t="s">
        <v>631</v>
      </c>
      <c r="G465" s="257" t="s">
        <v>167</v>
      </c>
      <c r="H465" s="258">
        <v>1670.966</v>
      </c>
      <c r="I465" s="259"/>
      <c r="J465" s="260">
        <f>ROUND(I465*H465,2)</f>
        <v>0</v>
      </c>
      <c r="K465" s="256" t="s">
        <v>286</v>
      </c>
      <c r="L465" s="261"/>
      <c r="M465" s="262" t="s">
        <v>1</v>
      </c>
      <c r="N465" s="263" t="s">
        <v>47</v>
      </c>
      <c r="O465" s="73"/>
      <c r="P465" s="202">
        <f>O465*H465</f>
        <v>0</v>
      </c>
      <c r="Q465" s="202">
        <v>0.0054</v>
      </c>
      <c r="R465" s="202">
        <f>Q465*H465</f>
        <v>9.023216399999999</v>
      </c>
      <c r="S465" s="202">
        <v>0</v>
      </c>
      <c r="T465" s="203">
        <f>S465*H465</f>
        <v>0</v>
      </c>
      <c r="U465" s="36"/>
      <c r="V465" s="36"/>
      <c r="W465" s="36"/>
      <c r="X465" s="36"/>
      <c r="Y465" s="36"/>
      <c r="Z465" s="36"/>
      <c r="AA465" s="36"/>
      <c r="AB465" s="36"/>
      <c r="AC465" s="36"/>
      <c r="AD465" s="36"/>
      <c r="AE465" s="36"/>
      <c r="AR465" s="204" t="s">
        <v>335</v>
      </c>
      <c r="AT465" s="204" t="s">
        <v>283</v>
      </c>
      <c r="AU465" s="204" t="s">
        <v>91</v>
      </c>
      <c r="AY465" s="18" t="s">
        <v>162</v>
      </c>
      <c r="BE465" s="205">
        <f>IF(N465="základní",J465,0)</f>
        <v>0</v>
      </c>
      <c r="BF465" s="205">
        <f>IF(N465="snížená",J465,0)</f>
        <v>0</v>
      </c>
      <c r="BG465" s="205">
        <f>IF(N465="zákl. přenesená",J465,0)</f>
        <v>0</v>
      </c>
      <c r="BH465" s="205">
        <f>IF(N465="sníž. přenesená",J465,0)</f>
        <v>0</v>
      </c>
      <c r="BI465" s="205">
        <f>IF(N465="nulová",J465,0)</f>
        <v>0</v>
      </c>
      <c r="BJ465" s="18" t="s">
        <v>89</v>
      </c>
      <c r="BK465" s="205">
        <f>ROUND(I465*H465,2)</f>
        <v>0</v>
      </c>
      <c r="BL465" s="18" t="s">
        <v>256</v>
      </c>
      <c r="BM465" s="204" t="s">
        <v>632</v>
      </c>
    </row>
    <row r="466" spans="2:51" s="14" customFormat="1" ht="12">
      <c r="B466" s="217"/>
      <c r="C466" s="218"/>
      <c r="D466" s="208" t="s">
        <v>171</v>
      </c>
      <c r="E466" s="218"/>
      <c r="F466" s="220" t="s">
        <v>633</v>
      </c>
      <c r="G466" s="218"/>
      <c r="H466" s="221">
        <v>1670.966</v>
      </c>
      <c r="I466" s="222"/>
      <c r="J466" s="218"/>
      <c r="K466" s="218"/>
      <c r="L466" s="223"/>
      <c r="M466" s="224"/>
      <c r="N466" s="225"/>
      <c r="O466" s="225"/>
      <c r="P466" s="225"/>
      <c r="Q466" s="225"/>
      <c r="R466" s="225"/>
      <c r="S466" s="225"/>
      <c r="T466" s="226"/>
      <c r="AT466" s="227" t="s">
        <v>171</v>
      </c>
      <c r="AU466" s="227" t="s">
        <v>91</v>
      </c>
      <c r="AV466" s="14" t="s">
        <v>91</v>
      </c>
      <c r="AW466" s="14" t="s">
        <v>4</v>
      </c>
      <c r="AX466" s="14" t="s">
        <v>89</v>
      </c>
      <c r="AY466" s="227" t="s">
        <v>162</v>
      </c>
    </row>
    <row r="467" spans="1:65" s="2" customFormat="1" ht="16.5" customHeight="1">
      <c r="A467" s="36"/>
      <c r="B467" s="37"/>
      <c r="C467" s="193" t="s">
        <v>634</v>
      </c>
      <c r="D467" s="193" t="s">
        <v>164</v>
      </c>
      <c r="E467" s="194" t="s">
        <v>635</v>
      </c>
      <c r="F467" s="195" t="s">
        <v>636</v>
      </c>
      <c r="G467" s="196" t="s">
        <v>167</v>
      </c>
      <c r="H467" s="197">
        <v>1433.69</v>
      </c>
      <c r="I467" s="198"/>
      <c r="J467" s="199">
        <f>ROUND(I467*H467,2)</f>
        <v>0</v>
      </c>
      <c r="K467" s="195" t="s">
        <v>168</v>
      </c>
      <c r="L467" s="41"/>
      <c r="M467" s="200" t="s">
        <v>1</v>
      </c>
      <c r="N467" s="201" t="s">
        <v>47</v>
      </c>
      <c r="O467" s="73"/>
      <c r="P467" s="202">
        <f>O467*H467</f>
        <v>0</v>
      </c>
      <c r="Q467" s="202">
        <v>1E-05</v>
      </c>
      <c r="R467" s="202">
        <f>Q467*H467</f>
        <v>0.014336900000000001</v>
      </c>
      <c r="S467" s="202">
        <v>0</v>
      </c>
      <c r="T467" s="203">
        <f>S467*H467</f>
        <v>0</v>
      </c>
      <c r="U467" s="36"/>
      <c r="V467" s="36"/>
      <c r="W467" s="36"/>
      <c r="X467" s="36"/>
      <c r="Y467" s="36"/>
      <c r="Z467" s="36"/>
      <c r="AA467" s="36"/>
      <c r="AB467" s="36"/>
      <c r="AC467" s="36"/>
      <c r="AD467" s="36"/>
      <c r="AE467" s="36"/>
      <c r="AR467" s="204" t="s">
        <v>256</v>
      </c>
      <c r="AT467" s="204" t="s">
        <v>164</v>
      </c>
      <c r="AU467" s="204" t="s">
        <v>91</v>
      </c>
      <c r="AY467" s="18" t="s">
        <v>162</v>
      </c>
      <c r="BE467" s="205">
        <f>IF(N467="základní",J467,0)</f>
        <v>0</v>
      </c>
      <c r="BF467" s="205">
        <f>IF(N467="snížená",J467,0)</f>
        <v>0</v>
      </c>
      <c r="BG467" s="205">
        <f>IF(N467="zákl. přenesená",J467,0)</f>
        <v>0</v>
      </c>
      <c r="BH467" s="205">
        <f>IF(N467="sníž. přenesená",J467,0)</f>
        <v>0</v>
      </c>
      <c r="BI467" s="205">
        <f>IF(N467="nulová",J467,0)</f>
        <v>0</v>
      </c>
      <c r="BJ467" s="18" t="s">
        <v>89</v>
      </c>
      <c r="BK467" s="205">
        <f>ROUND(I467*H467,2)</f>
        <v>0</v>
      </c>
      <c r="BL467" s="18" t="s">
        <v>256</v>
      </c>
      <c r="BM467" s="204" t="s">
        <v>637</v>
      </c>
    </row>
    <row r="468" spans="2:51" s="13" customFormat="1" ht="12">
      <c r="B468" s="206"/>
      <c r="C468" s="207"/>
      <c r="D468" s="208" t="s">
        <v>171</v>
      </c>
      <c r="E468" s="209" t="s">
        <v>1</v>
      </c>
      <c r="F468" s="210" t="s">
        <v>172</v>
      </c>
      <c r="G468" s="207"/>
      <c r="H468" s="209" t="s">
        <v>1</v>
      </c>
      <c r="I468" s="211"/>
      <c r="J468" s="207"/>
      <c r="K468" s="207"/>
      <c r="L468" s="212"/>
      <c r="M468" s="213"/>
      <c r="N468" s="214"/>
      <c r="O468" s="214"/>
      <c r="P468" s="214"/>
      <c r="Q468" s="214"/>
      <c r="R468" s="214"/>
      <c r="S468" s="214"/>
      <c r="T468" s="215"/>
      <c r="AT468" s="216" t="s">
        <v>171</v>
      </c>
      <c r="AU468" s="216" t="s">
        <v>91</v>
      </c>
      <c r="AV468" s="13" t="s">
        <v>89</v>
      </c>
      <c r="AW468" s="13" t="s">
        <v>38</v>
      </c>
      <c r="AX468" s="13" t="s">
        <v>82</v>
      </c>
      <c r="AY468" s="216" t="s">
        <v>162</v>
      </c>
    </row>
    <row r="469" spans="2:51" s="13" customFormat="1" ht="12">
      <c r="B469" s="206"/>
      <c r="C469" s="207"/>
      <c r="D469" s="208" t="s">
        <v>171</v>
      </c>
      <c r="E469" s="209" t="s">
        <v>1</v>
      </c>
      <c r="F469" s="210" t="s">
        <v>427</v>
      </c>
      <c r="G469" s="207"/>
      <c r="H469" s="209" t="s">
        <v>1</v>
      </c>
      <c r="I469" s="211"/>
      <c r="J469" s="207"/>
      <c r="K469" s="207"/>
      <c r="L469" s="212"/>
      <c r="M469" s="213"/>
      <c r="N469" s="214"/>
      <c r="O469" s="214"/>
      <c r="P469" s="214"/>
      <c r="Q469" s="214"/>
      <c r="R469" s="214"/>
      <c r="S469" s="214"/>
      <c r="T469" s="215"/>
      <c r="AT469" s="216" t="s">
        <v>171</v>
      </c>
      <c r="AU469" s="216" t="s">
        <v>91</v>
      </c>
      <c r="AV469" s="13" t="s">
        <v>89</v>
      </c>
      <c r="AW469" s="13" t="s">
        <v>38</v>
      </c>
      <c r="AX469" s="13" t="s">
        <v>82</v>
      </c>
      <c r="AY469" s="216" t="s">
        <v>162</v>
      </c>
    </row>
    <row r="470" spans="2:51" s="14" customFormat="1" ht="12">
      <c r="B470" s="217"/>
      <c r="C470" s="218"/>
      <c r="D470" s="208" t="s">
        <v>171</v>
      </c>
      <c r="E470" s="219" t="s">
        <v>1</v>
      </c>
      <c r="F470" s="220" t="s">
        <v>428</v>
      </c>
      <c r="G470" s="218"/>
      <c r="H470" s="221">
        <v>358.36</v>
      </c>
      <c r="I470" s="222"/>
      <c r="J470" s="218"/>
      <c r="K470" s="218"/>
      <c r="L470" s="223"/>
      <c r="M470" s="224"/>
      <c r="N470" s="225"/>
      <c r="O470" s="225"/>
      <c r="P470" s="225"/>
      <c r="Q470" s="225"/>
      <c r="R470" s="225"/>
      <c r="S470" s="225"/>
      <c r="T470" s="226"/>
      <c r="AT470" s="227" t="s">
        <v>171</v>
      </c>
      <c r="AU470" s="227" t="s">
        <v>91</v>
      </c>
      <c r="AV470" s="14" t="s">
        <v>91</v>
      </c>
      <c r="AW470" s="14" t="s">
        <v>38</v>
      </c>
      <c r="AX470" s="14" t="s">
        <v>82</v>
      </c>
      <c r="AY470" s="227" t="s">
        <v>162</v>
      </c>
    </row>
    <row r="471" spans="2:51" s="14" customFormat="1" ht="12">
      <c r="B471" s="217"/>
      <c r="C471" s="218"/>
      <c r="D471" s="208" t="s">
        <v>171</v>
      </c>
      <c r="E471" s="219" t="s">
        <v>1</v>
      </c>
      <c r="F471" s="220" t="s">
        <v>429</v>
      </c>
      <c r="G471" s="218"/>
      <c r="H471" s="221">
        <v>192.1</v>
      </c>
      <c r="I471" s="222"/>
      <c r="J471" s="218"/>
      <c r="K471" s="218"/>
      <c r="L471" s="223"/>
      <c r="M471" s="224"/>
      <c r="N471" s="225"/>
      <c r="O471" s="225"/>
      <c r="P471" s="225"/>
      <c r="Q471" s="225"/>
      <c r="R471" s="225"/>
      <c r="S471" s="225"/>
      <c r="T471" s="226"/>
      <c r="AT471" s="227" t="s">
        <v>171</v>
      </c>
      <c r="AU471" s="227" t="s">
        <v>91</v>
      </c>
      <c r="AV471" s="14" t="s">
        <v>91</v>
      </c>
      <c r="AW471" s="14" t="s">
        <v>38</v>
      </c>
      <c r="AX471" s="14" t="s">
        <v>82</v>
      </c>
      <c r="AY471" s="227" t="s">
        <v>162</v>
      </c>
    </row>
    <row r="472" spans="2:51" s="14" customFormat="1" ht="12">
      <c r="B472" s="217"/>
      <c r="C472" s="218"/>
      <c r="D472" s="208" t="s">
        <v>171</v>
      </c>
      <c r="E472" s="219" t="s">
        <v>1</v>
      </c>
      <c r="F472" s="220" t="s">
        <v>430</v>
      </c>
      <c r="G472" s="218"/>
      <c r="H472" s="221">
        <v>254.69</v>
      </c>
      <c r="I472" s="222"/>
      <c r="J472" s="218"/>
      <c r="K472" s="218"/>
      <c r="L472" s="223"/>
      <c r="M472" s="224"/>
      <c r="N472" s="225"/>
      <c r="O472" s="225"/>
      <c r="P472" s="225"/>
      <c r="Q472" s="225"/>
      <c r="R472" s="225"/>
      <c r="S472" s="225"/>
      <c r="T472" s="226"/>
      <c r="AT472" s="227" t="s">
        <v>171</v>
      </c>
      <c r="AU472" s="227" t="s">
        <v>91</v>
      </c>
      <c r="AV472" s="14" t="s">
        <v>91</v>
      </c>
      <c r="AW472" s="14" t="s">
        <v>38</v>
      </c>
      <c r="AX472" s="14" t="s">
        <v>82</v>
      </c>
      <c r="AY472" s="227" t="s">
        <v>162</v>
      </c>
    </row>
    <row r="473" spans="2:51" s="14" customFormat="1" ht="12">
      <c r="B473" s="217"/>
      <c r="C473" s="218"/>
      <c r="D473" s="208" t="s">
        <v>171</v>
      </c>
      <c r="E473" s="219" t="s">
        <v>1</v>
      </c>
      <c r="F473" s="220" t="s">
        <v>431</v>
      </c>
      <c r="G473" s="218"/>
      <c r="H473" s="221">
        <v>290.63</v>
      </c>
      <c r="I473" s="222"/>
      <c r="J473" s="218"/>
      <c r="K473" s="218"/>
      <c r="L473" s="223"/>
      <c r="M473" s="224"/>
      <c r="N473" s="225"/>
      <c r="O473" s="225"/>
      <c r="P473" s="225"/>
      <c r="Q473" s="225"/>
      <c r="R473" s="225"/>
      <c r="S473" s="225"/>
      <c r="T473" s="226"/>
      <c r="AT473" s="227" t="s">
        <v>171</v>
      </c>
      <c r="AU473" s="227" t="s">
        <v>91</v>
      </c>
      <c r="AV473" s="14" t="s">
        <v>91</v>
      </c>
      <c r="AW473" s="14" t="s">
        <v>38</v>
      </c>
      <c r="AX473" s="14" t="s">
        <v>82</v>
      </c>
      <c r="AY473" s="227" t="s">
        <v>162</v>
      </c>
    </row>
    <row r="474" spans="2:51" s="14" customFormat="1" ht="12">
      <c r="B474" s="217"/>
      <c r="C474" s="218"/>
      <c r="D474" s="208" t="s">
        <v>171</v>
      </c>
      <c r="E474" s="219" t="s">
        <v>1</v>
      </c>
      <c r="F474" s="220" t="s">
        <v>432</v>
      </c>
      <c r="G474" s="218"/>
      <c r="H474" s="221">
        <v>337.91</v>
      </c>
      <c r="I474" s="222"/>
      <c r="J474" s="218"/>
      <c r="K474" s="218"/>
      <c r="L474" s="223"/>
      <c r="M474" s="224"/>
      <c r="N474" s="225"/>
      <c r="O474" s="225"/>
      <c r="P474" s="225"/>
      <c r="Q474" s="225"/>
      <c r="R474" s="225"/>
      <c r="S474" s="225"/>
      <c r="T474" s="226"/>
      <c r="AT474" s="227" t="s">
        <v>171</v>
      </c>
      <c r="AU474" s="227" t="s">
        <v>91</v>
      </c>
      <c r="AV474" s="14" t="s">
        <v>91</v>
      </c>
      <c r="AW474" s="14" t="s">
        <v>38</v>
      </c>
      <c r="AX474" s="14" t="s">
        <v>82</v>
      </c>
      <c r="AY474" s="227" t="s">
        <v>162</v>
      </c>
    </row>
    <row r="475" spans="2:51" s="15" customFormat="1" ht="12">
      <c r="B475" s="228"/>
      <c r="C475" s="229"/>
      <c r="D475" s="208" t="s">
        <v>171</v>
      </c>
      <c r="E475" s="230" t="s">
        <v>1</v>
      </c>
      <c r="F475" s="231" t="s">
        <v>174</v>
      </c>
      <c r="G475" s="229"/>
      <c r="H475" s="232">
        <v>1433.69</v>
      </c>
      <c r="I475" s="233"/>
      <c r="J475" s="229"/>
      <c r="K475" s="229"/>
      <c r="L475" s="234"/>
      <c r="M475" s="235"/>
      <c r="N475" s="236"/>
      <c r="O475" s="236"/>
      <c r="P475" s="236"/>
      <c r="Q475" s="236"/>
      <c r="R475" s="236"/>
      <c r="S475" s="236"/>
      <c r="T475" s="237"/>
      <c r="AT475" s="238" t="s">
        <v>171</v>
      </c>
      <c r="AU475" s="238" t="s">
        <v>91</v>
      </c>
      <c r="AV475" s="15" t="s">
        <v>169</v>
      </c>
      <c r="AW475" s="15" t="s">
        <v>38</v>
      </c>
      <c r="AX475" s="15" t="s">
        <v>89</v>
      </c>
      <c r="AY475" s="238" t="s">
        <v>162</v>
      </c>
    </row>
    <row r="476" spans="1:65" s="2" customFormat="1" ht="16.5" customHeight="1">
      <c r="A476" s="36"/>
      <c r="B476" s="37"/>
      <c r="C476" s="254" t="s">
        <v>638</v>
      </c>
      <c r="D476" s="254" t="s">
        <v>283</v>
      </c>
      <c r="E476" s="255" t="s">
        <v>639</v>
      </c>
      <c r="F476" s="256" t="s">
        <v>640</v>
      </c>
      <c r="G476" s="257" t="s">
        <v>167</v>
      </c>
      <c r="H476" s="258">
        <v>1670.966</v>
      </c>
      <c r="I476" s="259"/>
      <c r="J476" s="260">
        <f>ROUND(I476*H476,2)</f>
        <v>0</v>
      </c>
      <c r="K476" s="256" t="s">
        <v>286</v>
      </c>
      <c r="L476" s="261"/>
      <c r="M476" s="262" t="s">
        <v>1</v>
      </c>
      <c r="N476" s="263" t="s">
        <v>47</v>
      </c>
      <c r="O476" s="73"/>
      <c r="P476" s="202">
        <f>O476*H476</f>
        <v>0</v>
      </c>
      <c r="Q476" s="202">
        <v>0.00061</v>
      </c>
      <c r="R476" s="202">
        <f>Q476*H476</f>
        <v>1.0192892599999999</v>
      </c>
      <c r="S476" s="202">
        <v>0</v>
      </c>
      <c r="T476" s="203">
        <f>S476*H476</f>
        <v>0</v>
      </c>
      <c r="U476" s="36"/>
      <c r="V476" s="36"/>
      <c r="W476" s="36"/>
      <c r="X476" s="36"/>
      <c r="Y476" s="36"/>
      <c r="Z476" s="36"/>
      <c r="AA476" s="36"/>
      <c r="AB476" s="36"/>
      <c r="AC476" s="36"/>
      <c r="AD476" s="36"/>
      <c r="AE476" s="36"/>
      <c r="AR476" s="204" t="s">
        <v>335</v>
      </c>
      <c r="AT476" s="204" t="s">
        <v>283</v>
      </c>
      <c r="AU476" s="204" t="s">
        <v>91</v>
      </c>
      <c r="AY476" s="18" t="s">
        <v>162</v>
      </c>
      <c r="BE476" s="205">
        <f>IF(N476="základní",J476,0)</f>
        <v>0</v>
      </c>
      <c r="BF476" s="205">
        <f>IF(N476="snížená",J476,0)</f>
        <v>0</v>
      </c>
      <c r="BG476" s="205">
        <f>IF(N476="zákl. přenesená",J476,0)</f>
        <v>0</v>
      </c>
      <c r="BH476" s="205">
        <f>IF(N476="sníž. přenesená",J476,0)</f>
        <v>0</v>
      </c>
      <c r="BI476" s="205">
        <f>IF(N476="nulová",J476,0)</f>
        <v>0</v>
      </c>
      <c r="BJ476" s="18" t="s">
        <v>89</v>
      </c>
      <c r="BK476" s="205">
        <f>ROUND(I476*H476,2)</f>
        <v>0</v>
      </c>
      <c r="BL476" s="18" t="s">
        <v>256</v>
      </c>
      <c r="BM476" s="204" t="s">
        <v>641</v>
      </c>
    </row>
    <row r="477" spans="2:51" s="14" customFormat="1" ht="12">
      <c r="B477" s="217"/>
      <c r="C477" s="218"/>
      <c r="D477" s="208" t="s">
        <v>171</v>
      </c>
      <c r="E477" s="218"/>
      <c r="F477" s="220" t="s">
        <v>633</v>
      </c>
      <c r="G477" s="218"/>
      <c r="H477" s="221">
        <v>1670.966</v>
      </c>
      <c r="I477" s="222"/>
      <c r="J477" s="218"/>
      <c r="K477" s="218"/>
      <c r="L477" s="223"/>
      <c r="M477" s="224"/>
      <c r="N477" s="225"/>
      <c r="O477" s="225"/>
      <c r="P477" s="225"/>
      <c r="Q477" s="225"/>
      <c r="R477" s="225"/>
      <c r="S477" s="225"/>
      <c r="T477" s="226"/>
      <c r="AT477" s="227" t="s">
        <v>171</v>
      </c>
      <c r="AU477" s="227" t="s">
        <v>91</v>
      </c>
      <c r="AV477" s="14" t="s">
        <v>91</v>
      </c>
      <c r="AW477" s="14" t="s">
        <v>4</v>
      </c>
      <c r="AX477" s="14" t="s">
        <v>89</v>
      </c>
      <c r="AY477" s="227" t="s">
        <v>162</v>
      </c>
    </row>
    <row r="478" spans="1:65" s="2" customFormat="1" ht="16.5" customHeight="1">
      <c r="A478" s="36"/>
      <c r="B478" s="37"/>
      <c r="C478" s="193" t="s">
        <v>642</v>
      </c>
      <c r="D478" s="193" t="s">
        <v>164</v>
      </c>
      <c r="E478" s="194" t="s">
        <v>643</v>
      </c>
      <c r="F478" s="195" t="s">
        <v>644</v>
      </c>
      <c r="G478" s="196" t="s">
        <v>167</v>
      </c>
      <c r="H478" s="197">
        <v>104.505</v>
      </c>
      <c r="I478" s="198"/>
      <c r="J478" s="199">
        <f>ROUND(I478*H478,2)</f>
        <v>0</v>
      </c>
      <c r="K478" s="195" t="s">
        <v>286</v>
      </c>
      <c r="L478" s="41"/>
      <c r="M478" s="200" t="s">
        <v>1</v>
      </c>
      <c r="N478" s="201" t="s">
        <v>47</v>
      </c>
      <c r="O478" s="73"/>
      <c r="P478" s="202">
        <f>O478*H478</f>
        <v>0</v>
      </c>
      <c r="Q478" s="202">
        <v>4E-05</v>
      </c>
      <c r="R478" s="202">
        <f>Q478*H478</f>
        <v>0.0041802</v>
      </c>
      <c r="S478" s="202">
        <v>0</v>
      </c>
      <c r="T478" s="203">
        <f>S478*H478</f>
        <v>0</v>
      </c>
      <c r="U478" s="36"/>
      <c r="V478" s="36"/>
      <c r="W478" s="36"/>
      <c r="X478" s="36"/>
      <c r="Y478" s="36"/>
      <c r="Z478" s="36"/>
      <c r="AA478" s="36"/>
      <c r="AB478" s="36"/>
      <c r="AC478" s="36"/>
      <c r="AD478" s="36"/>
      <c r="AE478" s="36"/>
      <c r="AR478" s="204" t="s">
        <v>256</v>
      </c>
      <c r="AT478" s="204" t="s">
        <v>164</v>
      </c>
      <c r="AU478" s="204" t="s">
        <v>91</v>
      </c>
      <c r="AY478" s="18" t="s">
        <v>162</v>
      </c>
      <c r="BE478" s="205">
        <f>IF(N478="základní",J478,0)</f>
        <v>0</v>
      </c>
      <c r="BF478" s="205">
        <f>IF(N478="snížená",J478,0)</f>
        <v>0</v>
      </c>
      <c r="BG478" s="205">
        <f>IF(N478="zákl. přenesená",J478,0)</f>
        <v>0</v>
      </c>
      <c r="BH478" s="205">
        <f>IF(N478="sníž. přenesená",J478,0)</f>
        <v>0</v>
      </c>
      <c r="BI478" s="205">
        <f>IF(N478="nulová",J478,0)</f>
        <v>0</v>
      </c>
      <c r="BJ478" s="18" t="s">
        <v>89</v>
      </c>
      <c r="BK478" s="205">
        <f>ROUND(I478*H478,2)</f>
        <v>0</v>
      </c>
      <c r="BL478" s="18" t="s">
        <v>256</v>
      </c>
      <c r="BM478" s="204" t="s">
        <v>645</v>
      </c>
    </row>
    <row r="479" spans="1:47" s="2" customFormat="1" ht="19.5">
      <c r="A479" s="36"/>
      <c r="B479" s="37"/>
      <c r="C479" s="38"/>
      <c r="D479" s="208" t="s">
        <v>271</v>
      </c>
      <c r="E479" s="38"/>
      <c r="F479" s="250" t="s">
        <v>646</v>
      </c>
      <c r="G479" s="38"/>
      <c r="H479" s="38"/>
      <c r="I479" s="251"/>
      <c r="J479" s="38"/>
      <c r="K479" s="38"/>
      <c r="L479" s="41"/>
      <c r="M479" s="252"/>
      <c r="N479" s="253"/>
      <c r="O479" s="73"/>
      <c r="P479" s="73"/>
      <c r="Q479" s="73"/>
      <c r="R479" s="73"/>
      <c r="S479" s="73"/>
      <c r="T479" s="74"/>
      <c r="U479" s="36"/>
      <c r="V479" s="36"/>
      <c r="W479" s="36"/>
      <c r="X479" s="36"/>
      <c r="Y479" s="36"/>
      <c r="Z479" s="36"/>
      <c r="AA479" s="36"/>
      <c r="AB479" s="36"/>
      <c r="AC479" s="36"/>
      <c r="AD479" s="36"/>
      <c r="AE479" s="36"/>
      <c r="AT479" s="18" t="s">
        <v>271</v>
      </c>
      <c r="AU479" s="18" t="s">
        <v>91</v>
      </c>
    </row>
    <row r="480" spans="2:51" s="13" customFormat="1" ht="12">
      <c r="B480" s="206"/>
      <c r="C480" s="207"/>
      <c r="D480" s="208" t="s">
        <v>171</v>
      </c>
      <c r="E480" s="209" t="s">
        <v>1</v>
      </c>
      <c r="F480" s="210" t="s">
        <v>172</v>
      </c>
      <c r="G480" s="207"/>
      <c r="H480" s="209" t="s">
        <v>1</v>
      </c>
      <c r="I480" s="211"/>
      <c r="J480" s="207"/>
      <c r="K480" s="207"/>
      <c r="L480" s="212"/>
      <c r="M480" s="213"/>
      <c r="N480" s="214"/>
      <c r="O480" s="214"/>
      <c r="P480" s="214"/>
      <c r="Q480" s="214"/>
      <c r="R480" s="214"/>
      <c r="S480" s="214"/>
      <c r="T480" s="215"/>
      <c r="AT480" s="216" t="s">
        <v>171</v>
      </c>
      <c r="AU480" s="216" t="s">
        <v>91</v>
      </c>
      <c r="AV480" s="13" t="s">
        <v>89</v>
      </c>
      <c r="AW480" s="13" t="s">
        <v>38</v>
      </c>
      <c r="AX480" s="13" t="s">
        <v>82</v>
      </c>
      <c r="AY480" s="216" t="s">
        <v>162</v>
      </c>
    </row>
    <row r="481" spans="2:51" s="14" customFormat="1" ht="12">
      <c r="B481" s="217"/>
      <c r="C481" s="218"/>
      <c r="D481" s="208" t="s">
        <v>171</v>
      </c>
      <c r="E481" s="219" t="s">
        <v>1</v>
      </c>
      <c r="F481" s="220" t="s">
        <v>242</v>
      </c>
      <c r="G481" s="218"/>
      <c r="H481" s="221">
        <v>104.505</v>
      </c>
      <c r="I481" s="222"/>
      <c r="J481" s="218"/>
      <c r="K481" s="218"/>
      <c r="L481" s="223"/>
      <c r="M481" s="224"/>
      <c r="N481" s="225"/>
      <c r="O481" s="225"/>
      <c r="P481" s="225"/>
      <c r="Q481" s="225"/>
      <c r="R481" s="225"/>
      <c r="S481" s="225"/>
      <c r="T481" s="226"/>
      <c r="AT481" s="227" t="s">
        <v>171</v>
      </c>
      <c r="AU481" s="227" t="s">
        <v>91</v>
      </c>
      <c r="AV481" s="14" t="s">
        <v>91</v>
      </c>
      <c r="AW481" s="14" t="s">
        <v>38</v>
      </c>
      <c r="AX481" s="14" t="s">
        <v>82</v>
      </c>
      <c r="AY481" s="227" t="s">
        <v>162</v>
      </c>
    </row>
    <row r="482" spans="2:51" s="15" customFormat="1" ht="12">
      <c r="B482" s="228"/>
      <c r="C482" s="229"/>
      <c r="D482" s="208" t="s">
        <v>171</v>
      </c>
      <c r="E482" s="230" t="s">
        <v>1</v>
      </c>
      <c r="F482" s="231" t="s">
        <v>174</v>
      </c>
      <c r="G482" s="229"/>
      <c r="H482" s="232">
        <v>104.505</v>
      </c>
      <c r="I482" s="233"/>
      <c r="J482" s="229"/>
      <c r="K482" s="229"/>
      <c r="L482" s="234"/>
      <c r="M482" s="235"/>
      <c r="N482" s="236"/>
      <c r="O482" s="236"/>
      <c r="P482" s="236"/>
      <c r="Q482" s="236"/>
      <c r="R482" s="236"/>
      <c r="S482" s="236"/>
      <c r="T482" s="237"/>
      <c r="AT482" s="238" t="s">
        <v>171</v>
      </c>
      <c r="AU482" s="238" t="s">
        <v>91</v>
      </c>
      <c r="AV482" s="15" t="s">
        <v>169</v>
      </c>
      <c r="AW482" s="15" t="s">
        <v>38</v>
      </c>
      <c r="AX482" s="15" t="s">
        <v>89</v>
      </c>
      <c r="AY482" s="238" t="s">
        <v>162</v>
      </c>
    </row>
    <row r="483" spans="1:65" s="2" customFormat="1" ht="16.5" customHeight="1">
      <c r="A483" s="36"/>
      <c r="B483" s="37"/>
      <c r="C483" s="254" t="s">
        <v>647</v>
      </c>
      <c r="D483" s="254" t="s">
        <v>283</v>
      </c>
      <c r="E483" s="255" t="s">
        <v>639</v>
      </c>
      <c r="F483" s="256" t="s">
        <v>640</v>
      </c>
      <c r="G483" s="257" t="s">
        <v>167</v>
      </c>
      <c r="H483" s="258">
        <v>125.406</v>
      </c>
      <c r="I483" s="259"/>
      <c r="J483" s="260">
        <f>ROUND(I483*H483,2)</f>
        <v>0</v>
      </c>
      <c r="K483" s="256" t="s">
        <v>286</v>
      </c>
      <c r="L483" s="261"/>
      <c r="M483" s="262" t="s">
        <v>1</v>
      </c>
      <c r="N483" s="263" t="s">
        <v>47</v>
      </c>
      <c r="O483" s="73"/>
      <c r="P483" s="202">
        <f>O483*H483</f>
        <v>0</v>
      </c>
      <c r="Q483" s="202">
        <v>0.00061</v>
      </c>
      <c r="R483" s="202">
        <f>Q483*H483</f>
        <v>0.07649766</v>
      </c>
      <c r="S483" s="202">
        <v>0</v>
      </c>
      <c r="T483" s="203">
        <f>S483*H483</f>
        <v>0</v>
      </c>
      <c r="U483" s="36"/>
      <c r="V483" s="36"/>
      <c r="W483" s="36"/>
      <c r="X483" s="36"/>
      <c r="Y483" s="36"/>
      <c r="Z483" s="36"/>
      <c r="AA483" s="36"/>
      <c r="AB483" s="36"/>
      <c r="AC483" s="36"/>
      <c r="AD483" s="36"/>
      <c r="AE483" s="36"/>
      <c r="AR483" s="204" t="s">
        <v>335</v>
      </c>
      <c r="AT483" s="204" t="s">
        <v>283</v>
      </c>
      <c r="AU483" s="204" t="s">
        <v>91</v>
      </c>
      <c r="AY483" s="18" t="s">
        <v>162</v>
      </c>
      <c r="BE483" s="205">
        <f>IF(N483="základní",J483,0)</f>
        <v>0</v>
      </c>
      <c r="BF483" s="205">
        <f>IF(N483="snížená",J483,0)</f>
        <v>0</v>
      </c>
      <c r="BG483" s="205">
        <f>IF(N483="zákl. přenesená",J483,0)</f>
        <v>0</v>
      </c>
      <c r="BH483" s="205">
        <f>IF(N483="sníž. přenesená",J483,0)</f>
        <v>0</v>
      </c>
      <c r="BI483" s="205">
        <f>IF(N483="nulová",J483,0)</f>
        <v>0</v>
      </c>
      <c r="BJ483" s="18" t="s">
        <v>89</v>
      </c>
      <c r="BK483" s="205">
        <f>ROUND(I483*H483,2)</f>
        <v>0</v>
      </c>
      <c r="BL483" s="18" t="s">
        <v>256</v>
      </c>
      <c r="BM483" s="204" t="s">
        <v>648</v>
      </c>
    </row>
    <row r="484" spans="2:51" s="14" customFormat="1" ht="12">
      <c r="B484" s="217"/>
      <c r="C484" s="218"/>
      <c r="D484" s="208" t="s">
        <v>171</v>
      </c>
      <c r="E484" s="218"/>
      <c r="F484" s="220" t="s">
        <v>649</v>
      </c>
      <c r="G484" s="218"/>
      <c r="H484" s="221">
        <v>125.406</v>
      </c>
      <c r="I484" s="222"/>
      <c r="J484" s="218"/>
      <c r="K484" s="218"/>
      <c r="L484" s="223"/>
      <c r="M484" s="224"/>
      <c r="N484" s="225"/>
      <c r="O484" s="225"/>
      <c r="P484" s="225"/>
      <c r="Q484" s="225"/>
      <c r="R484" s="225"/>
      <c r="S484" s="225"/>
      <c r="T484" s="226"/>
      <c r="AT484" s="227" t="s">
        <v>171</v>
      </c>
      <c r="AU484" s="227" t="s">
        <v>91</v>
      </c>
      <c r="AV484" s="14" t="s">
        <v>91</v>
      </c>
      <c r="AW484" s="14" t="s">
        <v>4</v>
      </c>
      <c r="AX484" s="14" t="s">
        <v>89</v>
      </c>
      <c r="AY484" s="227" t="s">
        <v>162</v>
      </c>
    </row>
    <row r="485" spans="1:65" s="2" customFormat="1" ht="16.5" customHeight="1">
      <c r="A485" s="36"/>
      <c r="B485" s="37"/>
      <c r="C485" s="193" t="s">
        <v>650</v>
      </c>
      <c r="D485" s="193" t="s">
        <v>164</v>
      </c>
      <c r="E485" s="194" t="s">
        <v>651</v>
      </c>
      <c r="F485" s="195" t="s">
        <v>652</v>
      </c>
      <c r="G485" s="196" t="s">
        <v>606</v>
      </c>
      <c r="H485" s="264"/>
      <c r="I485" s="198"/>
      <c r="J485" s="199">
        <f>ROUND(I485*H485,2)</f>
        <v>0</v>
      </c>
      <c r="K485" s="195" t="s">
        <v>168</v>
      </c>
      <c r="L485" s="41"/>
      <c r="M485" s="200" t="s">
        <v>1</v>
      </c>
      <c r="N485" s="201" t="s">
        <v>47</v>
      </c>
      <c r="O485" s="73"/>
      <c r="P485" s="202">
        <f>O485*H485</f>
        <v>0</v>
      </c>
      <c r="Q485" s="202">
        <v>0</v>
      </c>
      <c r="R485" s="202">
        <f>Q485*H485</f>
        <v>0</v>
      </c>
      <c r="S485" s="202">
        <v>0</v>
      </c>
      <c r="T485" s="203">
        <f>S485*H485</f>
        <v>0</v>
      </c>
      <c r="U485" s="36"/>
      <c r="V485" s="36"/>
      <c r="W485" s="36"/>
      <c r="X485" s="36"/>
      <c r="Y485" s="36"/>
      <c r="Z485" s="36"/>
      <c r="AA485" s="36"/>
      <c r="AB485" s="36"/>
      <c r="AC485" s="36"/>
      <c r="AD485" s="36"/>
      <c r="AE485" s="36"/>
      <c r="AR485" s="204" t="s">
        <v>256</v>
      </c>
      <c r="AT485" s="204" t="s">
        <v>164</v>
      </c>
      <c r="AU485" s="204" t="s">
        <v>91</v>
      </c>
      <c r="AY485" s="18" t="s">
        <v>162</v>
      </c>
      <c r="BE485" s="205">
        <f>IF(N485="základní",J485,0)</f>
        <v>0</v>
      </c>
      <c r="BF485" s="205">
        <f>IF(N485="snížená",J485,0)</f>
        <v>0</v>
      </c>
      <c r="BG485" s="205">
        <f>IF(N485="zákl. přenesená",J485,0)</f>
        <v>0</v>
      </c>
      <c r="BH485" s="205">
        <f>IF(N485="sníž. přenesená",J485,0)</f>
        <v>0</v>
      </c>
      <c r="BI485" s="205">
        <f>IF(N485="nulová",J485,0)</f>
        <v>0</v>
      </c>
      <c r="BJ485" s="18" t="s">
        <v>89</v>
      </c>
      <c r="BK485" s="205">
        <f>ROUND(I485*H485,2)</f>
        <v>0</v>
      </c>
      <c r="BL485" s="18" t="s">
        <v>256</v>
      </c>
      <c r="BM485" s="204" t="s">
        <v>653</v>
      </c>
    </row>
    <row r="486" spans="2:63" s="12" customFormat="1" ht="22.9" customHeight="1">
      <c r="B486" s="177"/>
      <c r="C486" s="178"/>
      <c r="D486" s="179" t="s">
        <v>81</v>
      </c>
      <c r="E486" s="191" t="s">
        <v>654</v>
      </c>
      <c r="F486" s="191" t="s">
        <v>655</v>
      </c>
      <c r="G486" s="178"/>
      <c r="H486" s="178"/>
      <c r="I486" s="181"/>
      <c r="J486" s="192">
        <f>BK486</f>
        <v>0</v>
      </c>
      <c r="K486" s="178"/>
      <c r="L486" s="183"/>
      <c r="M486" s="184"/>
      <c r="N486" s="185"/>
      <c r="O486" s="185"/>
      <c r="P486" s="186">
        <f>SUM(P487:P489)</f>
        <v>0</v>
      </c>
      <c r="Q486" s="185"/>
      <c r="R486" s="186">
        <f>SUM(R487:R489)</f>
        <v>0</v>
      </c>
      <c r="S486" s="185"/>
      <c r="T486" s="187">
        <f>SUM(T487:T489)</f>
        <v>0.1578</v>
      </c>
      <c r="AR486" s="188" t="s">
        <v>91</v>
      </c>
      <c r="AT486" s="189" t="s">
        <v>81</v>
      </c>
      <c r="AU486" s="189" t="s">
        <v>89</v>
      </c>
      <c r="AY486" s="188" t="s">
        <v>162</v>
      </c>
      <c r="BK486" s="190">
        <f>SUM(BK487:BK489)</f>
        <v>0</v>
      </c>
    </row>
    <row r="487" spans="1:65" s="2" customFormat="1" ht="16.5" customHeight="1">
      <c r="A487" s="36"/>
      <c r="B487" s="37"/>
      <c r="C487" s="193" t="s">
        <v>656</v>
      </c>
      <c r="D487" s="193" t="s">
        <v>164</v>
      </c>
      <c r="E487" s="194" t="s">
        <v>657</v>
      </c>
      <c r="F487" s="195" t="s">
        <v>658</v>
      </c>
      <c r="G487" s="196" t="s">
        <v>190</v>
      </c>
      <c r="H487" s="197">
        <v>60</v>
      </c>
      <c r="I487" s="198"/>
      <c r="J487" s="199">
        <f>ROUND(I487*H487,2)</f>
        <v>0</v>
      </c>
      <c r="K487" s="195" t="s">
        <v>286</v>
      </c>
      <c r="L487" s="41"/>
      <c r="M487" s="200" t="s">
        <v>1</v>
      </c>
      <c r="N487" s="201" t="s">
        <v>47</v>
      </c>
      <c r="O487" s="73"/>
      <c r="P487" s="202">
        <f>O487*H487</f>
        <v>0</v>
      </c>
      <c r="Q487" s="202">
        <v>0</v>
      </c>
      <c r="R487" s="202">
        <f>Q487*H487</f>
        <v>0</v>
      </c>
      <c r="S487" s="202">
        <v>0.00263</v>
      </c>
      <c r="T487" s="203">
        <f>S487*H487</f>
        <v>0.1578</v>
      </c>
      <c r="U487" s="36"/>
      <c r="V487" s="36"/>
      <c r="W487" s="36"/>
      <c r="X487" s="36"/>
      <c r="Y487" s="36"/>
      <c r="Z487" s="36"/>
      <c r="AA487" s="36"/>
      <c r="AB487" s="36"/>
      <c r="AC487" s="36"/>
      <c r="AD487" s="36"/>
      <c r="AE487" s="36"/>
      <c r="AR487" s="204" t="s">
        <v>256</v>
      </c>
      <c r="AT487" s="204" t="s">
        <v>164</v>
      </c>
      <c r="AU487" s="204" t="s">
        <v>91</v>
      </c>
      <c r="AY487" s="18" t="s">
        <v>162</v>
      </c>
      <c r="BE487" s="205">
        <f>IF(N487="základní",J487,0)</f>
        <v>0</v>
      </c>
      <c r="BF487" s="205">
        <f>IF(N487="snížená",J487,0)</f>
        <v>0</v>
      </c>
      <c r="BG487" s="205">
        <f>IF(N487="zákl. přenesená",J487,0)</f>
        <v>0</v>
      </c>
      <c r="BH487" s="205">
        <f>IF(N487="sníž. přenesená",J487,0)</f>
        <v>0</v>
      </c>
      <c r="BI487" s="205">
        <f>IF(N487="nulová",J487,0)</f>
        <v>0</v>
      </c>
      <c r="BJ487" s="18" t="s">
        <v>89</v>
      </c>
      <c r="BK487" s="205">
        <f>ROUND(I487*H487,2)</f>
        <v>0</v>
      </c>
      <c r="BL487" s="18" t="s">
        <v>256</v>
      </c>
      <c r="BM487" s="204" t="s">
        <v>659</v>
      </c>
    </row>
    <row r="488" spans="1:47" s="2" customFormat="1" ht="19.5">
      <c r="A488" s="36"/>
      <c r="B488" s="37"/>
      <c r="C488" s="38"/>
      <c r="D488" s="208" t="s">
        <v>271</v>
      </c>
      <c r="E488" s="38"/>
      <c r="F488" s="250" t="s">
        <v>660</v>
      </c>
      <c r="G488" s="38"/>
      <c r="H488" s="38"/>
      <c r="I488" s="251"/>
      <c r="J488" s="38"/>
      <c r="K488" s="38"/>
      <c r="L488" s="41"/>
      <c r="M488" s="252"/>
      <c r="N488" s="253"/>
      <c r="O488" s="73"/>
      <c r="P488" s="73"/>
      <c r="Q488" s="73"/>
      <c r="R488" s="73"/>
      <c r="S488" s="73"/>
      <c r="T488" s="74"/>
      <c r="U488" s="36"/>
      <c r="V488" s="36"/>
      <c r="W488" s="36"/>
      <c r="X488" s="36"/>
      <c r="Y488" s="36"/>
      <c r="Z488" s="36"/>
      <c r="AA488" s="36"/>
      <c r="AB488" s="36"/>
      <c r="AC488" s="36"/>
      <c r="AD488" s="36"/>
      <c r="AE488" s="36"/>
      <c r="AT488" s="18" t="s">
        <v>271</v>
      </c>
      <c r="AU488" s="18" t="s">
        <v>91</v>
      </c>
    </row>
    <row r="489" spans="1:65" s="2" customFormat="1" ht="16.5" customHeight="1">
      <c r="A489" s="36"/>
      <c r="B489" s="37"/>
      <c r="C489" s="193" t="s">
        <v>661</v>
      </c>
      <c r="D489" s="193" t="s">
        <v>164</v>
      </c>
      <c r="E489" s="194" t="s">
        <v>662</v>
      </c>
      <c r="F489" s="195" t="s">
        <v>663</v>
      </c>
      <c r="G489" s="196" t="s">
        <v>606</v>
      </c>
      <c r="H489" s="264"/>
      <c r="I489" s="198"/>
      <c r="J489" s="199">
        <f>ROUND(I489*H489,2)</f>
        <v>0</v>
      </c>
      <c r="K489" s="195" t="s">
        <v>168</v>
      </c>
      <c r="L489" s="41"/>
      <c r="M489" s="200" t="s">
        <v>1</v>
      </c>
      <c r="N489" s="201" t="s">
        <v>47</v>
      </c>
      <c r="O489" s="73"/>
      <c r="P489" s="202">
        <f>O489*H489</f>
        <v>0</v>
      </c>
      <c r="Q489" s="202">
        <v>0</v>
      </c>
      <c r="R489" s="202">
        <f>Q489*H489</f>
        <v>0</v>
      </c>
      <c r="S489" s="202">
        <v>0</v>
      </c>
      <c r="T489" s="203">
        <f>S489*H489</f>
        <v>0</v>
      </c>
      <c r="U489" s="36"/>
      <c r="V489" s="36"/>
      <c r="W489" s="36"/>
      <c r="X489" s="36"/>
      <c r="Y489" s="36"/>
      <c r="Z489" s="36"/>
      <c r="AA489" s="36"/>
      <c r="AB489" s="36"/>
      <c r="AC489" s="36"/>
      <c r="AD489" s="36"/>
      <c r="AE489" s="36"/>
      <c r="AR489" s="204" t="s">
        <v>256</v>
      </c>
      <c r="AT489" s="204" t="s">
        <v>164</v>
      </c>
      <c r="AU489" s="204" t="s">
        <v>91</v>
      </c>
      <c r="AY489" s="18" t="s">
        <v>162</v>
      </c>
      <c r="BE489" s="205">
        <f>IF(N489="základní",J489,0)</f>
        <v>0</v>
      </c>
      <c r="BF489" s="205">
        <f>IF(N489="snížená",J489,0)</f>
        <v>0</v>
      </c>
      <c r="BG489" s="205">
        <f>IF(N489="zákl. přenesená",J489,0)</f>
        <v>0</v>
      </c>
      <c r="BH489" s="205">
        <f>IF(N489="sníž. přenesená",J489,0)</f>
        <v>0</v>
      </c>
      <c r="BI489" s="205">
        <f>IF(N489="nulová",J489,0)</f>
        <v>0</v>
      </c>
      <c r="BJ489" s="18" t="s">
        <v>89</v>
      </c>
      <c r="BK489" s="205">
        <f>ROUND(I489*H489,2)</f>
        <v>0</v>
      </c>
      <c r="BL489" s="18" t="s">
        <v>256</v>
      </c>
      <c r="BM489" s="204" t="s">
        <v>664</v>
      </c>
    </row>
    <row r="490" spans="2:63" s="12" customFormat="1" ht="22.9" customHeight="1">
      <c r="B490" s="177"/>
      <c r="C490" s="178"/>
      <c r="D490" s="179" t="s">
        <v>81</v>
      </c>
      <c r="E490" s="191" t="s">
        <v>665</v>
      </c>
      <c r="F490" s="191" t="s">
        <v>666</v>
      </c>
      <c r="G490" s="178"/>
      <c r="H490" s="178"/>
      <c r="I490" s="181"/>
      <c r="J490" s="192">
        <f>BK490</f>
        <v>0</v>
      </c>
      <c r="K490" s="178"/>
      <c r="L490" s="183"/>
      <c r="M490" s="184"/>
      <c r="N490" s="185"/>
      <c r="O490" s="185"/>
      <c r="P490" s="186">
        <f>SUM(P491:P493)</f>
        <v>0</v>
      </c>
      <c r="Q490" s="185"/>
      <c r="R490" s="186">
        <f>SUM(R491:R493)</f>
        <v>0</v>
      </c>
      <c r="S490" s="185"/>
      <c r="T490" s="187">
        <f>SUM(T491:T493)</f>
        <v>0</v>
      </c>
      <c r="AR490" s="188" t="s">
        <v>91</v>
      </c>
      <c r="AT490" s="189" t="s">
        <v>81</v>
      </c>
      <c r="AU490" s="189" t="s">
        <v>89</v>
      </c>
      <c r="AY490" s="188" t="s">
        <v>162</v>
      </c>
      <c r="BK490" s="190">
        <f>SUM(BK491:BK493)</f>
        <v>0</v>
      </c>
    </row>
    <row r="491" spans="1:65" s="2" customFormat="1" ht="24.2" customHeight="1">
      <c r="A491" s="36"/>
      <c r="B491" s="37"/>
      <c r="C491" s="193" t="s">
        <v>667</v>
      </c>
      <c r="D491" s="193" t="s">
        <v>164</v>
      </c>
      <c r="E491" s="194" t="s">
        <v>668</v>
      </c>
      <c r="F491" s="195" t="s">
        <v>669</v>
      </c>
      <c r="G491" s="196" t="s">
        <v>569</v>
      </c>
      <c r="H491" s="197">
        <v>1</v>
      </c>
      <c r="I491" s="198"/>
      <c r="J491" s="199">
        <f>ROUND(I491*H491,2)</f>
        <v>0</v>
      </c>
      <c r="K491" s="195" t="s">
        <v>286</v>
      </c>
      <c r="L491" s="41"/>
      <c r="M491" s="200" t="s">
        <v>1</v>
      </c>
      <c r="N491" s="201" t="s">
        <v>47</v>
      </c>
      <c r="O491" s="73"/>
      <c r="P491" s="202">
        <f>O491*H491</f>
        <v>0</v>
      </c>
      <c r="Q491" s="202">
        <v>0</v>
      </c>
      <c r="R491" s="202">
        <f>Q491*H491</f>
        <v>0</v>
      </c>
      <c r="S491" s="202">
        <v>0</v>
      </c>
      <c r="T491" s="203">
        <f>S491*H491</f>
        <v>0</v>
      </c>
      <c r="U491" s="36"/>
      <c r="V491" s="36"/>
      <c r="W491" s="36"/>
      <c r="X491" s="36"/>
      <c r="Y491" s="36"/>
      <c r="Z491" s="36"/>
      <c r="AA491" s="36"/>
      <c r="AB491" s="36"/>
      <c r="AC491" s="36"/>
      <c r="AD491" s="36"/>
      <c r="AE491" s="36"/>
      <c r="AR491" s="204" t="s">
        <v>256</v>
      </c>
      <c r="AT491" s="204" t="s">
        <v>164</v>
      </c>
      <c r="AU491" s="204" t="s">
        <v>91</v>
      </c>
      <c r="AY491" s="18" t="s">
        <v>162</v>
      </c>
      <c r="BE491" s="205">
        <f>IF(N491="základní",J491,0)</f>
        <v>0</v>
      </c>
      <c r="BF491" s="205">
        <f>IF(N491="snížená",J491,0)</f>
        <v>0</v>
      </c>
      <c r="BG491" s="205">
        <f>IF(N491="zákl. přenesená",J491,0)</f>
        <v>0</v>
      </c>
      <c r="BH491" s="205">
        <f>IF(N491="sníž. přenesená",J491,0)</f>
        <v>0</v>
      </c>
      <c r="BI491" s="205">
        <f>IF(N491="nulová",J491,0)</f>
        <v>0</v>
      </c>
      <c r="BJ491" s="18" t="s">
        <v>89</v>
      </c>
      <c r="BK491" s="205">
        <f>ROUND(I491*H491,2)</f>
        <v>0</v>
      </c>
      <c r="BL491" s="18" t="s">
        <v>256</v>
      </c>
      <c r="BM491" s="204" t="s">
        <v>670</v>
      </c>
    </row>
    <row r="492" spans="1:47" s="2" customFormat="1" ht="29.25">
      <c r="A492" s="36"/>
      <c r="B492" s="37"/>
      <c r="C492" s="38"/>
      <c r="D492" s="208" t="s">
        <v>271</v>
      </c>
      <c r="E492" s="38"/>
      <c r="F492" s="250" t="s">
        <v>671</v>
      </c>
      <c r="G492" s="38"/>
      <c r="H492" s="38"/>
      <c r="I492" s="251"/>
      <c r="J492" s="38"/>
      <c r="K492" s="38"/>
      <c r="L492" s="41"/>
      <c r="M492" s="252"/>
      <c r="N492" s="253"/>
      <c r="O492" s="73"/>
      <c r="P492" s="73"/>
      <c r="Q492" s="73"/>
      <c r="R492" s="73"/>
      <c r="S492" s="73"/>
      <c r="T492" s="74"/>
      <c r="U492" s="36"/>
      <c r="V492" s="36"/>
      <c r="W492" s="36"/>
      <c r="X492" s="36"/>
      <c r="Y492" s="36"/>
      <c r="Z492" s="36"/>
      <c r="AA492" s="36"/>
      <c r="AB492" s="36"/>
      <c r="AC492" s="36"/>
      <c r="AD492" s="36"/>
      <c r="AE492" s="36"/>
      <c r="AT492" s="18" t="s">
        <v>271</v>
      </c>
      <c r="AU492" s="18" t="s">
        <v>91</v>
      </c>
    </row>
    <row r="493" spans="1:65" s="2" customFormat="1" ht="16.5" customHeight="1">
      <c r="A493" s="36"/>
      <c r="B493" s="37"/>
      <c r="C493" s="193" t="s">
        <v>672</v>
      </c>
      <c r="D493" s="193" t="s">
        <v>164</v>
      </c>
      <c r="E493" s="194" t="s">
        <v>673</v>
      </c>
      <c r="F493" s="195" t="s">
        <v>674</v>
      </c>
      <c r="G493" s="196" t="s">
        <v>606</v>
      </c>
      <c r="H493" s="264"/>
      <c r="I493" s="198"/>
      <c r="J493" s="199">
        <f>ROUND(I493*H493,2)</f>
        <v>0</v>
      </c>
      <c r="K493" s="195" t="s">
        <v>168</v>
      </c>
      <c r="L493" s="41"/>
      <c r="M493" s="200" t="s">
        <v>1</v>
      </c>
      <c r="N493" s="201" t="s">
        <v>47</v>
      </c>
      <c r="O493" s="73"/>
      <c r="P493" s="202">
        <f>O493*H493</f>
        <v>0</v>
      </c>
      <c r="Q493" s="202">
        <v>0</v>
      </c>
      <c r="R493" s="202">
        <f>Q493*H493</f>
        <v>0</v>
      </c>
      <c r="S493" s="202">
        <v>0</v>
      </c>
      <c r="T493" s="203">
        <f>S493*H493</f>
        <v>0</v>
      </c>
      <c r="U493" s="36"/>
      <c r="V493" s="36"/>
      <c r="W493" s="36"/>
      <c r="X493" s="36"/>
      <c r="Y493" s="36"/>
      <c r="Z493" s="36"/>
      <c r="AA493" s="36"/>
      <c r="AB493" s="36"/>
      <c r="AC493" s="36"/>
      <c r="AD493" s="36"/>
      <c r="AE493" s="36"/>
      <c r="AR493" s="204" t="s">
        <v>256</v>
      </c>
      <c r="AT493" s="204" t="s">
        <v>164</v>
      </c>
      <c r="AU493" s="204" t="s">
        <v>91</v>
      </c>
      <c r="AY493" s="18" t="s">
        <v>162</v>
      </c>
      <c r="BE493" s="205">
        <f>IF(N493="základní",J493,0)</f>
        <v>0</v>
      </c>
      <c r="BF493" s="205">
        <f>IF(N493="snížená",J493,0)</f>
        <v>0</v>
      </c>
      <c r="BG493" s="205">
        <f>IF(N493="zákl. přenesená",J493,0)</f>
        <v>0</v>
      </c>
      <c r="BH493" s="205">
        <f>IF(N493="sníž. přenesená",J493,0)</f>
        <v>0</v>
      </c>
      <c r="BI493" s="205">
        <f>IF(N493="nulová",J493,0)</f>
        <v>0</v>
      </c>
      <c r="BJ493" s="18" t="s">
        <v>89</v>
      </c>
      <c r="BK493" s="205">
        <f>ROUND(I493*H493,2)</f>
        <v>0</v>
      </c>
      <c r="BL493" s="18" t="s">
        <v>256</v>
      </c>
      <c r="BM493" s="204" t="s">
        <v>675</v>
      </c>
    </row>
    <row r="494" spans="2:63" s="12" customFormat="1" ht="22.9" customHeight="1">
      <c r="B494" s="177"/>
      <c r="C494" s="178"/>
      <c r="D494" s="179" t="s">
        <v>81</v>
      </c>
      <c r="E494" s="191" t="s">
        <v>676</v>
      </c>
      <c r="F494" s="191" t="s">
        <v>677</v>
      </c>
      <c r="G494" s="178"/>
      <c r="H494" s="178"/>
      <c r="I494" s="181"/>
      <c r="J494" s="192">
        <f>BK494</f>
        <v>0</v>
      </c>
      <c r="K494" s="178"/>
      <c r="L494" s="183"/>
      <c r="M494" s="184"/>
      <c r="N494" s="185"/>
      <c r="O494" s="185"/>
      <c r="P494" s="186">
        <f>SUM(P495:P589)</f>
        <v>0</v>
      </c>
      <c r="Q494" s="185"/>
      <c r="R494" s="186">
        <f>SUM(R495:R589)</f>
        <v>67.41682929000002</v>
      </c>
      <c r="S494" s="185"/>
      <c r="T494" s="187">
        <f>SUM(T495:T589)</f>
        <v>123.67572200000001</v>
      </c>
      <c r="AR494" s="188" t="s">
        <v>91</v>
      </c>
      <c r="AT494" s="189" t="s">
        <v>81</v>
      </c>
      <c r="AU494" s="189" t="s">
        <v>89</v>
      </c>
      <c r="AY494" s="188" t="s">
        <v>162</v>
      </c>
      <c r="BK494" s="190">
        <f>SUM(BK495:BK589)</f>
        <v>0</v>
      </c>
    </row>
    <row r="495" spans="1:65" s="2" customFormat="1" ht="16.5" customHeight="1">
      <c r="A495" s="36"/>
      <c r="B495" s="37"/>
      <c r="C495" s="193" t="s">
        <v>678</v>
      </c>
      <c r="D495" s="193" t="s">
        <v>164</v>
      </c>
      <c r="E495" s="194" t="s">
        <v>679</v>
      </c>
      <c r="F495" s="195" t="s">
        <v>680</v>
      </c>
      <c r="G495" s="196" t="s">
        <v>204</v>
      </c>
      <c r="H495" s="197">
        <v>12.867</v>
      </c>
      <c r="I495" s="198"/>
      <c r="J495" s="199">
        <f>ROUND(I495*H495,2)</f>
        <v>0</v>
      </c>
      <c r="K495" s="195" t="s">
        <v>286</v>
      </c>
      <c r="L495" s="41"/>
      <c r="M495" s="200" t="s">
        <v>1</v>
      </c>
      <c r="N495" s="201" t="s">
        <v>47</v>
      </c>
      <c r="O495" s="73"/>
      <c r="P495" s="202">
        <f>O495*H495</f>
        <v>0</v>
      </c>
      <c r="Q495" s="202">
        <v>0</v>
      </c>
      <c r="R495" s="202">
        <f>Q495*H495</f>
        <v>0</v>
      </c>
      <c r="S495" s="202">
        <v>0</v>
      </c>
      <c r="T495" s="203">
        <f>S495*H495</f>
        <v>0</v>
      </c>
      <c r="U495" s="36"/>
      <c r="V495" s="36"/>
      <c r="W495" s="36"/>
      <c r="X495" s="36"/>
      <c r="Y495" s="36"/>
      <c r="Z495" s="36"/>
      <c r="AA495" s="36"/>
      <c r="AB495" s="36"/>
      <c r="AC495" s="36"/>
      <c r="AD495" s="36"/>
      <c r="AE495" s="36"/>
      <c r="AR495" s="204" t="s">
        <v>256</v>
      </c>
      <c r="AT495" s="204" t="s">
        <v>164</v>
      </c>
      <c r="AU495" s="204" t="s">
        <v>91</v>
      </c>
      <c r="AY495" s="18" t="s">
        <v>162</v>
      </c>
      <c r="BE495" s="205">
        <f>IF(N495="základní",J495,0)</f>
        <v>0</v>
      </c>
      <c r="BF495" s="205">
        <f>IF(N495="snížená",J495,0)</f>
        <v>0</v>
      </c>
      <c r="BG495" s="205">
        <f>IF(N495="zákl. přenesená",J495,0)</f>
        <v>0</v>
      </c>
      <c r="BH495" s="205">
        <f>IF(N495="sníž. přenesená",J495,0)</f>
        <v>0</v>
      </c>
      <c r="BI495" s="205">
        <f>IF(N495="nulová",J495,0)</f>
        <v>0</v>
      </c>
      <c r="BJ495" s="18" t="s">
        <v>89</v>
      </c>
      <c r="BK495" s="205">
        <f>ROUND(I495*H495,2)</f>
        <v>0</v>
      </c>
      <c r="BL495" s="18" t="s">
        <v>256</v>
      </c>
      <c r="BM495" s="204" t="s">
        <v>681</v>
      </c>
    </row>
    <row r="496" spans="1:47" s="2" customFormat="1" ht="107.25">
      <c r="A496" s="36"/>
      <c r="B496" s="37"/>
      <c r="C496" s="38"/>
      <c r="D496" s="208" t="s">
        <v>271</v>
      </c>
      <c r="E496" s="38"/>
      <c r="F496" s="250" t="s">
        <v>682</v>
      </c>
      <c r="G496" s="38"/>
      <c r="H496" s="38"/>
      <c r="I496" s="251"/>
      <c r="J496" s="38"/>
      <c r="K496" s="38"/>
      <c r="L496" s="41"/>
      <c r="M496" s="252"/>
      <c r="N496" s="253"/>
      <c r="O496" s="73"/>
      <c r="P496" s="73"/>
      <c r="Q496" s="73"/>
      <c r="R496" s="73"/>
      <c r="S496" s="73"/>
      <c r="T496" s="74"/>
      <c r="U496" s="36"/>
      <c r="V496" s="36"/>
      <c r="W496" s="36"/>
      <c r="X496" s="36"/>
      <c r="Y496" s="36"/>
      <c r="Z496" s="36"/>
      <c r="AA496" s="36"/>
      <c r="AB496" s="36"/>
      <c r="AC496" s="36"/>
      <c r="AD496" s="36"/>
      <c r="AE496" s="36"/>
      <c r="AT496" s="18" t="s">
        <v>271</v>
      </c>
      <c r="AU496" s="18" t="s">
        <v>91</v>
      </c>
    </row>
    <row r="497" spans="2:51" s="13" customFormat="1" ht="12">
      <c r="B497" s="206"/>
      <c r="C497" s="207"/>
      <c r="D497" s="208" t="s">
        <v>171</v>
      </c>
      <c r="E497" s="209" t="s">
        <v>1</v>
      </c>
      <c r="F497" s="210" t="s">
        <v>683</v>
      </c>
      <c r="G497" s="207"/>
      <c r="H497" s="209" t="s">
        <v>1</v>
      </c>
      <c r="I497" s="211"/>
      <c r="J497" s="207"/>
      <c r="K497" s="207"/>
      <c r="L497" s="212"/>
      <c r="M497" s="213"/>
      <c r="N497" s="214"/>
      <c r="O497" s="214"/>
      <c r="P497" s="214"/>
      <c r="Q497" s="214"/>
      <c r="R497" s="214"/>
      <c r="S497" s="214"/>
      <c r="T497" s="215"/>
      <c r="AT497" s="216" t="s">
        <v>171</v>
      </c>
      <c r="AU497" s="216" t="s">
        <v>91</v>
      </c>
      <c r="AV497" s="13" t="s">
        <v>89</v>
      </c>
      <c r="AW497" s="13" t="s">
        <v>38</v>
      </c>
      <c r="AX497" s="13" t="s">
        <v>82</v>
      </c>
      <c r="AY497" s="216" t="s">
        <v>162</v>
      </c>
    </row>
    <row r="498" spans="2:51" s="14" customFormat="1" ht="12">
      <c r="B498" s="217"/>
      <c r="C498" s="218"/>
      <c r="D498" s="208" t="s">
        <v>171</v>
      </c>
      <c r="E498" s="219" t="s">
        <v>1</v>
      </c>
      <c r="F498" s="220" t="s">
        <v>684</v>
      </c>
      <c r="G498" s="218"/>
      <c r="H498" s="221">
        <v>12.867</v>
      </c>
      <c r="I498" s="222"/>
      <c r="J498" s="218"/>
      <c r="K498" s="218"/>
      <c r="L498" s="223"/>
      <c r="M498" s="224"/>
      <c r="N498" s="225"/>
      <c r="O498" s="225"/>
      <c r="P498" s="225"/>
      <c r="Q498" s="225"/>
      <c r="R498" s="225"/>
      <c r="S498" s="225"/>
      <c r="T498" s="226"/>
      <c r="AT498" s="227" t="s">
        <v>171</v>
      </c>
      <c r="AU498" s="227" t="s">
        <v>91</v>
      </c>
      <c r="AV498" s="14" t="s">
        <v>91</v>
      </c>
      <c r="AW498" s="14" t="s">
        <v>38</v>
      </c>
      <c r="AX498" s="14" t="s">
        <v>82</v>
      </c>
      <c r="AY498" s="227" t="s">
        <v>162</v>
      </c>
    </row>
    <row r="499" spans="2:51" s="15" customFormat="1" ht="12">
      <c r="B499" s="228"/>
      <c r="C499" s="229"/>
      <c r="D499" s="208" t="s">
        <v>171</v>
      </c>
      <c r="E499" s="230" t="s">
        <v>1</v>
      </c>
      <c r="F499" s="231" t="s">
        <v>174</v>
      </c>
      <c r="G499" s="229"/>
      <c r="H499" s="232">
        <v>12.867</v>
      </c>
      <c r="I499" s="233"/>
      <c r="J499" s="229"/>
      <c r="K499" s="229"/>
      <c r="L499" s="234"/>
      <c r="M499" s="235"/>
      <c r="N499" s="236"/>
      <c r="O499" s="236"/>
      <c r="P499" s="236"/>
      <c r="Q499" s="236"/>
      <c r="R499" s="236"/>
      <c r="S499" s="236"/>
      <c r="T499" s="237"/>
      <c r="AT499" s="238" t="s">
        <v>171</v>
      </c>
      <c r="AU499" s="238" t="s">
        <v>91</v>
      </c>
      <c r="AV499" s="15" t="s">
        <v>169</v>
      </c>
      <c r="AW499" s="15" t="s">
        <v>38</v>
      </c>
      <c r="AX499" s="15" t="s">
        <v>89</v>
      </c>
      <c r="AY499" s="238" t="s">
        <v>162</v>
      </c>
    </row>
    <row r="500" spans="1:65" s="2" customFormat="1" ht="16.5" customHeight="1">
      <c r="A500" s="36"/>
      <c r="B500" s="37"/>
      <c r="C500" s="193" t="s">
        <v>685</v>
      </c>
      <c r="D500" s="193" t="s">
        <v>164</v>
      </c>
      <c r="E500" s="194" t="s">
        <v>686</v>
      </c>
      <c r="F500" s="195" t="s">
        <v>687</v>
      </c>
      <c r="G500" s="196" t="s">
        <v>204</v>
      </c>
      <c r="H500" s="197">
        <v>111.649</v>
      </c>
      <c r="I500" s="198"/>
      <c r="J500" s="199">
        <f>ROUND(I500*H500,2)</f>
        <v>0</v>
      </c>
      <c r="K500" s="195" t="s">
        <v>168</v>
      </c>
      <c r="L500" s="41"/>
      <c r="M500" s="200" t="s">
        <v>1</v>
      </c>
      <c r="N500" s="201" t="s">
        <v>47</v>
      </c>
      <c r="O500" s="73"/>
      <c r="P500" s="202">
        <f>O500*H500</f>
        <v>0</v>
      </c>
      <c r="Q500" s="202">
        <v>0.00108</v>
      </c>
      <c r="R500" s="202">
        <f>Q500*H500</f>
        <v>0.12058092000000001</v>
      </c>
      <c r="S500" s="202">
        <v>0</v>
      </c>
      <c r="T500" s="203">
        <f>S500*H500</f>
        <v>0</v>
      </c>
      <c r="U500" s="36"/>
      <c r="V500" s="36"/>
      <c r="W500" s="36"/>
      <c r="X500" s="36"/>
      <c r="Y500" s="36"/>
      <c r="Z500" s="36"/>
      <c r="AA500" s="36"/>
      <c r="AB500" s="36"/>
      <c r="AC500" s="36"/>
      <c r="AD500" s="36"/>
      <c r="AE500" s="36"/>
      <c r="AR500" s="204" t="s">
        <v>256</v>
      </c>
      <c r="AT500" s="204" t="s">
        <v>164</v>
      </c>
      <c r="AU500" s="204" t="s">
        <v>91</v>
      </c>
      <c r="AY500" s="18" t="s">
        <v>162</v>
      </c>
      <c r="BE500" s="205">
        <f>IF(N500="základní",J500,0)</f>
        <v>0</v>
      </c>
      <c r="BF500" s="205">
        <f>IF(N500="snížená",J500,0)</f>
        <v>0</v>
      </c>
      <c r="BG500" s="205">
        <f>IF(N500="zákl. přenesená",J500,0)</f>
        <v>0</v>
      </c>
      <c r="BH500" s="205">
        <f>IF(N500="sníž. přenesená",J500,0)</f>
        <v>0</v>
      </c>
      <c r="BI500" s="205">
        <f>IF(N500="nulová",J500,0)</f>
        <v>0</v>
      </c>
      <c r="BJ500" s="18" t="s">
        <v>89</v>
      </c>
      <c r="BK500" s="205">
        <f>ROUND(I500*H500,2)</f>
        <v>0</v>
      </c>
      <c r="BL500" s="18" t="s">
        <v>256</v>
      </c>
      <c r="BM500" s="204" t="s">
        <v>688</v>
      </c>
    </row>
    <row r="501" spans="2:51" s="14" customFormat="1" ht="12">
      <c r="B501" s="217"/>
      <c r="C501" s="218"/>
      <c r="D501" s="208" t="s">
        <v>171</v>
      </c>
      <c r="E501" s="219" t="s">
        <v>1</v>
      </c>
      <c r="F501" s="220" t="s">
        <v>689</v>
      </c>
      <c r="G501" s="218"/>
      <c r="H501" s="221">
        <v>111.649</v>
      </c>
      <c r="I501" s="222"/>
      <c r="J501" s="218"/>
      <c r="K501" s="218"/>
      <c r="L501" s="223"/>
      <c r="M501" s="224"/>
      <c r="N501" s="225"/>
      <c r="O501" s="225"/>
      <c r="P501" s="225"/>
      <c r="Q501" s="225"/>
      <c r="R501" s="225"/>
      <c r="S501" s="225"/>
      <c r="T501" s="226"/>
      <c r="AT501" s="227" t="s">
        <v>171</v>
      </c>
      <c r="AU501" s="227" t="s">
        <v>91</v>
      </c>
      <c r="AV501" s="14" t="s">
        <v>91</v>
      </c>
      <c r="AW501" s="14" t="s">
        <v>38</v>
      </c>
      <c r="AX501" s="14" t="s">
        <v>82</v>
      </c>
      <c r="AY501" s="227" t="s">
        <v>162</v>
      </c>
    </row>
    <row r="502" spans="2:51" s="15" customFormat="1" ht="12">
      <c r="B502" s="228"/>
      <c r="C502" s="229"/>
      <c r="D502" s="208" t="s">
        <v>171</v>
      </c>
      <c r="E502" s="230" t="s">
        <v>1</v>
      </c>
      <c r="F502" s="231" t="s">
        <v>174</v>
      </c>
      <c r="G502" s="229"/>
      <c r="H502" s="232">
        <v>111.649</v>
      </c>
      <c r="I502" s="233"/>
      <c r="J502" s="229"/>
      <c r="K502" s="229"/>
      <c r="L502" s="234"/>
      <c r="M502" s="235"/>
      <c r="N502" s="236"/>
      <c r="O502" s="236"/>
      <c r="P502" s="236"/>
      <c r="Q502" s="236"/>
      <c r="R502" s="236"/>
      <c r="S502" s="236"/>
      <c r="T502" s="237"/>
      <c r="AT502" s="238" t="s">
        <v>171</v>
      </c>
      <c r="AU502" s="238" t="s">
        <v>91</v>
      </c>
      <c r="AV502" s="15" t="s">
        <v>169</v>
      </c>
      <c r="AW502" s="15" t="s">
        <v>38</v>
      </c>
      <c r="AX502" s="15" t="s">
        <v>89</v>
      </c>
      <c r="AY502" s="238" t="s">
        <v>162</v>
      </c>
    </row>
    <row r="503" spans="1:65" s="2" customFormat="1" ht="16.5" customHeight="1">
      <c r="A503" s="36"/>
      <c r="B503" s="37"/>
      <c r="C503" s="193" t="s">
        <v>690</v>
      </c>
      <c r="D503" s="193" t="s">
        <v>164</v>
      </c>
      <c r="E503" s="194" t="s">
        <v>691</v>
      </c>
      <c r="F503" s="195" t="s">
        <v>692</v>
      </c>
      <c r="G503" s="196" t="s">
        <v>190</v>
      </c>
      <c r="H503" s="197">
        <v>938.96</v>
      </c>
      <c r="I503" s="198"/>
      <c r="J503" s="199">
        <f>ROUND(I503*H503,2)</f>
        <v>0</v>
      </c>
      <c r="K503" s="195" t="s">
        <v>168</v>
      </c>
      <c r="L503" s="41"/>
      <c r="M503" s="200" t="s">
        <v>1</v>
      </c>
      <c r="N503" s="201" t="s">
        <v>47</v>
      </c>
      <c r="O503" s="73"/>
      <c r="P503" s="202">
        <f>O503*H503</f>
        <v>0</v>
      </c>
      <c r="Q503" s="202">
        <v>0</v>
      </c>
      <c r="R503" s="202">
        <f>Q503*H503</f>
        <v>0</v>
      </c>
      <c r="S503" s="202">
        <v>0.008</v>
      </c>
      <c r="T503" s="203">
        <f>S503*H503</f>
        <v>7.51168</v>
      </c>
      <c r="U503" s="36"/>
      <c r="V503" s="36"/>
      <c r="W503" s="36"/>
      <c r="X503" s="36"/>
      <c r="Y503" s="36"/>
      <c r="Z503" s="36"/>
      <c r="AA503" s="36"/>
      <c r="AB503" s="36"/>
      <c r="AC503" s="36"/>
      <c r="AD503" s="36"/>
      <c r="AE503" s="36"/>
      <c r="AR503" s="204" t="s">
        <v>256</v>
      </c>
      <c r="AT503" s="204" t="s">
        <v>164</v>
      </c>
      <c r="AU503" s="204" t="s">
        <v>91</v>
      </c>
      <c r="AY503" s="18" t="s">
        <v>162</v>
      </c>
      <c r="BE503" s="205">
        <f>IF(N503="základní",J503,0)</f>
        <v>0</v>
      </c>
      <c r="BF503" s="205">
        <f>IF(N503="snížená",J503,0)</f>
        <v>0</v>
      </c>
      <c r="BG503" s="205">
        <f>IF(N503="zákl. přenesená",J503,0)</f>
        <v>0</v>
      </c>
      <c r="BH503" s="205">
        <f>IF(N503="sníž. přenesená",J503,0)</f>
        <v>0</v>
      </c>
      <c r="BI503" s="205">
        <f>IF(N503="nulová",J503,0)</f>
        <v>0</v>
      </c>
      <c r="BJ503" s="18" t="s">
        <v>89</v>
      </c>
      <c r="BK503" s="205">
        <f>ROUND(I503*H503,2)</f>
        <v>0</v>
      </c>
      <c r="BL503" s="18" t="s">
        <v>256</v>
      </c>
      <c r="BM503" s="204" t="s">
        <v>693</v>
      </c>
    </row>
    <row r="504" spans="2:51" s="13" customFormat="1" ht="12">
      <c r="B504" s="206"/>
      <c r="C504" s="207"/>
      <c r="D504" s="208" t="s">
        <v>171</v>
      </c>
      <c r="E504" s="209" t="s">
        <v>1</v>
      </c>
      <c r="F504" s="210" t="s">
        <v>441</v>
      </c>
      <c r="G504" s="207"/>
      <c r="H504" s="209" t="s">
        <v>1</v>
      </c>
      <c r="I504" s="211"/>
      <c r="J504" s="207"/>
      <c r="K504" s="207"/>
      <c r="L504" s="212"/>
      <c r="M504" s="213"/>
      <c r="N504" s="214"/>
      <c r="O504" s="214"/>
      <c r="P504" s="214"/>
      <c r="Q504" s="214"/>
      <c r="R504" s="214"/>
      <c r="S504" s="214"/>
      <c r="T504" s="215"/>
      <c r="AT504" s="216" t="s">
        <v>171</v>
      </c>
      <c r="AU504" s="216" t="s">
        <v>91</v>
      </c>
      <c r="AV504" s="13" t="s">
        <v>89</v>
      </c>
      <c r="AW504" s="13" t="s">
        <v>38</v>
      </c>
      <c r="AX504" s="13" t="s">
        <v>82</v>
      </c>
      <c r="AY504" s="216" t="s">
        <v>162</v>
      </c>
    </row>
    <row r="505" spans="2:51" s="14" customFormat="1" ht="12">
      <c r="B505" s="217"/>
      <c r="C505" s="218"/>
      <c r="D505" s="208" t="s">
        <v>171</v>
      </c>
      <c r="E505" s="219" t="s">
        <v>1</v>
      </c>
      <c r="F505" s="220" t="s">
        <v>694</v>
      </c>
      <c r="G505" s="218"/>
      <c r="H505" s="221">
        <v>157</v>
      </c>
      <c r="I505" s="222"/>
      <c r="J505" s="218"/>
      <c r="K505" s="218"/>
      <c r="L505" s="223"/>
      <c r="M505" s="224"/>
      <c r="N505" s="225"/>
      <c r="O505" s="225"/>
      <c r="P505" s="225"/>
      <c r="Q505" s="225"/>
      <c r="R505" s="225"/>
      <c r="S505" s="225"/>
      <c r="T505" s="226"/>
      <c r="AT505" s="227" t="s">
        <v>171</v>
      </c>
      <c r="AU505" s="227" t="s">
        <v>91</v>
      </c>
      <c r="AV505" s="14" t="s">
        <v>91</v>
      </c>
      <c r="AW505" s="14" t="s">
        <v>38</v>
      </c>
      <c r="AX505" s="14" t="s">
        <v>82</v>
      </c>
      <c r="AY505" s="227" t="s">
        <v>162</v>
      </c>
    </row>
    <row r="506" spans="2:51" s="14" customFormat="1" ht="12">
      <c r="B506" s="217"/>
      <c r="C506" s="218"/>
      <c r="D506" s="208" t="s">
        <v>171</v>
      </c>
      <c r="E506" s="219" t="s">
        <v>1</v>
      </c>
      <c r="F506" s="220" t="s">
        <v>695</v>
      </c>
      <c r="G506" s="218"/>
      <c r="H506" s="221">
        <v>0</v>
      </c>
      <c r="I506" s="222"/>
      <c r="J506" s="218"/>
      <c r="K506" s="218"/>
      <c r="L506" s="223"/>
      <c r="M506" s="224"/>
      <c r="N506" s="225"/>
      <c r="O506" s="225"/>
      <c r="P506" s="225"/>
      <c r="Q506" s="225"/>
      <c r="R506" s="225"/>
      <c r="S506" s="225"/>
      <c r="T506" s="226"/>
      <c r="AT506" s="227" t="s">
        <v>171</v>
      </c>
      <c r="AU506" s="227" t="s">
        <v>91</v>
      </c>
      <c r="AV506" s="14" t="s">
        <v>91</v>
      </c>
      <c r="AW506" s="14" t="s">
        <v>38</v>
      </c>
      <c r="AX506" s="14" t="s">
        <v>82</v>
      </c>
      <c r="AY506" s="227" t="s">
        <v>162</v>
      </c>
    </row>
    <row r="507" spans="2:51" s="14" customFormat="1" ht="12">
      <c r="B507" s="217"/>
      <c r="C507" s="218"/>
      <c r="D507" s="208" t="s">
        <v>171</v>
      </c>
      <c r="E507" s="219" t="s">
        <v>1</v>
      </c>
      <c r="F507" s="220" t="s">
        <v>696</v>
      </c>
      <c r="G507" s="218"/>
      <c r="H507" s="221">
        <v>0</v>
      </c>
      <c r="I507" s="222"/>
      <c r="J507" s="218"/>
      <c r="K507" s="218"/>
      <c r="L507" s="223"/>
      <c r="M507" s="224"/>
      <c r="N507" s="225"/>
      <c r="O507" s="225"/>
      <c r="P507" s="225"/>
      <c r="Q507" s="225"/>
      <c r="R507" s="225"/>
      <c r="S507" s="225"/>
      <c r="T507" s="226"/>
      <c r="AT507" s="227" t="s">
        <v>171</v>
      </c>
      <c r="AU507" s="227" t="s">
        <v>91</v>
      </c>
      <c r="AV507" s="14" t="s">
        <v>91</v>
      </c>
      <c r="AW507" s="14" t="s">
        <v>38</v>
      </c>
      <c r="AX507" s="14" t="s">
        <v>82</v>
      </c>
      <c r="AY507" s="227" t="s">
        <v>162</v>
      </c>
    </row>
    <row r="508" spans="2:51" s="14" customFormat="1" ht="12">
      <c r="B508" s="217"/>
      <c r="C508" s="218"/>
      <c r="D508" s="208" t="s">
        <v>171</v>
      </c>
      <c r="E508" s="219" t="s">
        <v>1</v>
      </c>
      <c r="F508" s="220" t="s">
        <v>697</v>
      </c>
      <c r="G508" s="218"/>
      <c r="H508" s="221">
        <v>206.3</v>
      </c>
      <c r="I508" s="222"/>
      <c r="J508" s="218"/>
      <c r="K508" s="218"/>
      <c r="L508" s="223"/>
      <c r="M508" s="224"/>
      <c r="N508" s="225"/>
      <c r="O508" s="225"/>
      <c r="P508" s="225"/>
      <c r="Q508" s="225"/>
      <c r="R508" s="225"/>
      <c r="S508" s="225"/>
      <c r="T508" s="226"/>
      <c r="AT508" s="227" t="s">
        <v>171</v>
      </c>
      <c r="AU508" s="227" t="s">
        <v>91</v>
      </c>
      <c r="AV508" s="14" t="s">
        <v>91</v>
      </c>
      <c r="AW508" s="14" t="s">
        <v>38</v>
      </c>
      <c r="AX508" s="14" t="s">
        <v>82</v>
      </c>
      <c r="AY508" s="227" t="s">
        <v>162</v>
      </c>
    </row>
    <row r="509" spans="2:51" s="14" customFormat="1" ht="12">
      <c r="B509" s="217"/>
      <c r="C509" s="218"/>
      <c r="D509" s="208" t="s">
        <v>171</v>
      </c>
      <c r="E509" s="219" t="s">
        <v>1</v>
      </c>
      <c r="F509" s="220" t="s">
        <v>698</v>
      </c>
      <c r="G509" s="218"/>
      <c r="H509" s="221">
        <v>490.3</v>
      </c>
      <c r="I509" s="222"/>
      <c r="J509" s="218"/>
      <c r="K509" s="218"/>
      <c r="L509" s="223"/>
      <c r="M509" s="224"/>
      <c r="N509" s="225"/>
      <c r="O509" s="225"/>
      <c r="P509" s="225"/>
      <c r="Q509" s="225"/>
      <c r="R509" s="225"/>
      <c r="S509" s="225"/>
      <c r="T509" s="226"/>
      <c r="AT509" s="227" t="s">
        <v>171</v>
      </c>
      <c r="AU509" s="227" t="s">
        <v>91</v>
      </c>
      <c r="AV509" s="14" t="s">
        <v>91</v>
      </c>
      <c r="AW509" s="14" t="s">
        <v>38</v>
      </c>
      <c r="AX509" s="14" t="s">
        <v>82</v>
      </c>
      <c r="AY509" s="227" t="s">
        <v>162</v>
      </c>
    </row>
    <row r="510" spans="2:51" s="16" customFormat="1" ht="12">
      <c r="B510" s="239"/>
      <c r="C510" s="240"/>
      <c r="D510" s="208" t="s">
        <v>171</v>
      </c>
      <c r="E510" s="241" t="s">
        <v>1</v>
      </c>
      <c r="F510" s="242" t="s">
        <v>198</v>
      </c>
      <c r="G510" s="240"/>
      <c r="H510" s="243">
        <v>853.6</v>
      </c>
      <c r="I510" s="244"/>
      <c r="J510" s="240"/>
      <c r="K510" s="240"/>
      <c r="L510" s="245"/>
      <c r="M510" s="246"/>
      <c r="N510" s="247"/>
      <c r="O510" s="247"/>
      <c r="P510" s="247"/>
      <c r="Q510" s="247"/>
      <c r="R510" s="247"/>
      <c r="S510" s="247"/>
      <c r="T510" s="248"/>
      <c r="AT510" s="249" t="s">
        <v>171</v>
      </c>
      <c r="AU510" s="249" t="s">
        <v>91</v>
      </c>
      <c r="AV510" s="16" t="s">
        <v>98</v>
      </c>
      <c r="AW510" s="16" t="s">
        <v>38</v>
      </c>
      <c r="AX510" s="16" t="s">
        <v>82</v>
      </c>
      <c r="AY510" s="249" t="s">
        <v>162</v>
      </c>
    </row>
    <row r="511" spans="2:51" s="14" customFormat="1" ht="12">
      <c r="B511" s="217"/>
      <c r="C511" s="218"/>
      <c r="D511" s="208" t="s">
        <v>171</v>
      </c>
      <c r="E511" s="219" t="s">
        <v>1</v>
      </c>
      <c r="F511" s="220" t="s">
        <v>699</v>
      </c>
      <c r="G511" s="218"/>
      <c r="H511" s="221">
        <v>85.36</v>
      </c>
      <c r="I511" s="222"/>
      <c r="J511" s="218"/>
      <c r="K511" s="218"/>
      <c r="L511" s="223"/>
      <c r="M511" s="224"/>
      <c r="N511" s="225"/>
      <c r="O511" s="225"/>
      <c r="P511" s="225"/>
      <c r="Q511" s="225"/>
      <c r="R511" s="225"/>
      <c r="S511" s="225"/>
      <c r="T511" s="226"/>
      <c r="AT511" s="227" t="s">
        <v>171</v>
      </c>
      <c r="AU511" s="227" t="s">
        <v>91</v>
      </c>
      <c r="AV511" s="14" t="s">
        <v>91</v>
      </c>
      <c r="AW511" s="14" t="s">
        <v>38</v>
      </c>
      <c r="AX511" s="14" t="s">
        <v>82</v>
      </c>
      <c r="AY511" s="227" t="s">
        <v>162</v>
      </c>
    </row>
    <row r="512" spans="2:51" s="15" customFormat="1" ht="12">
      <c r="B512" s="228"/>
      <c r="C512" s="229"/>
      <c r="D512" s="208" t="s">
        <v>171</v>
      </c>
      <c r="E512" s="230" t="s">
        <v>1</v>
      </c>
      <c r="F512" s="231" t="s">
        <v>174</v>
      </c>
      <c r="G512" s="229"/>
      <c r="H512" s="232">
        <v>938.96</v>
      </c>
      <c r="I512" s="233"/>
      <c r="J512" s="229"/>
      <c r="K512" s="229"/>
      <c r="L512" s="234"/>
      <c r="M512" s="235"/>
      <c r="N512" s="236"/>
      <c r="O512" s="236"/>
      <c r="P512" s="236"/>
      <c r="Q512" s="236"/>
      <c r="R512" s="236"/>
      <c r="S512" s="236"/>
      <c r="T512" s="237"/>
      <c r="AT512" s="238" t="s">
        <v>171</v>
      </c>
      <c r="AU512" s="238" t="s">
        <v>91</v>
      </c>
      <c r="AV512" s="15" t="s">
        <v>169</v>
      </c>
      <c r="AW512" s="15" t="s">
        <v>38</v>
      </c>
      <c r="AX512" s="15" t="s">
        <v>89</v>
      </c>
      <c r="AY512" s="238" t="s">
        <v>162</v>
      </c>
    </row>
    <row r="513" spans="1:65" s="2" customFormat="1" ht="16.5" customHeight="1">
      <c r="A513" s="36"/>
      <c r="B513" s="37"/>
      <c r="C513" s="193" t="s">
        <v>700</v>
      </c>
      <c r="D513" s="193" t="s">
        <v>164</v>
      </c>
      <c r="E513" s="194" t="s">
        <v>701</v>
      </c>
      <c r="F513" s="195" t="s">
        <v>702</v>
      </c>
      <c r="G513" s="196" t="s">
        <v>190</v>
      </c>
      <c r="H513" s="197">
        <v>2829.475</v>
      </c>
      <c r="I513" s="198"/>
      <c r="J513" s="199">
        <f>ROUND(I513*H513,2)</f>
        <v>0</v>
      </c>
      <c r="K513" s="195" t="s">
        <v>168</v>
      </c>
      <c r="L513" s="41"/>
      <c r="M513" s="200" t="s">
        <v>1</v>
      </c>
      <c r="N513" s="201" t="s">
        <v>47</v>
      </c>
      <c r="O513" s="73"/>
      <c r="P513" s="202">
        <f>O513*H513</f>
        <v>0</v>
      </c>
      <c r="Q513" s="202">
        <v>0</v>
      </c>
      <c r="R513" s="202">
        <f>Q513*H513</f>
        <v>0</v>
      </c>
      <c r="S513" s="202">
        <v>0.014</v>
      </c>
      <c r="T513" s="203">
        <f>S513*H513</f>
        <v>39.61265</v>
      </c>
      <c r="U513" s="36"/>
      <c r="V513" s="36"/>
      <c r="W513" s="36"/>
      <c r="X513" s="36"/>
      <c r="Y513" s="36"/>
      <c r="Z513" s="36"/>
      <c r="AA513" s="36"/>
      <c r="AB513" s="36"/>
      <c r="AC513" s="36"/>
      <c r="AD513" s="36"/>
      <c r="AE513" s="36"/>
      <c r="AR513" s="204" t="s">
        <v>256</v>
      </c>
      <c r="AT513" s="204" t="s">
        <v>164</v>
      </c>
      <c r="AU513" s="204" t="s">
        <v>91</v>
      </c>
      <c r="AY513" s="18" t="s">
        <v>162</v>
      </c>
      <c r="BE513" s="205">
        <f>IF(N513="základní",J513,0)</f>
        <v>0</v>
      </c>
      <c r="BF513" s="205">
        <f>IF(N513="snížená",J513,0)</f>
        <v>0</v>
      </c>
      <c r="BG513" s="205">
        <f>IF(N513="zákl. přenesená",J513,0)</f>
        <v>0</v>
      </c>
      <c r="BH513" s="205">
        <f>IF(N513="sníž. přenesená",J513,0)</f>
        <v>0</v>
      </c>
      <c r="BI513" s="205">
        <f>IF(N513="nulová",J513,0)</f>
        <v>0</v>
      </c>
      <c r="BJ513" s="18" t="s">
        <v>89</v>
      </c>
      <c r="BK513" s="205">
        <f>ROUND(I513*H513,2)</f>
        <v>0</v>
      </c>
      <c r="BL513" s="18" t="s">
        <v>256</v>
      </c>
      <c r="BM513" s="204" t="s">
        <v>703</v>
      </c>
    </row>
    <row r="514" spans="2:51" s="13" customFormat="1" ht="12">
      <c r="B514" s="206"/>
      <c r="C514" s="207"/>
      <c r="D514" s="208" t="s">
        <v>171</v>
      </c>
      <c r="E514" s="209" t="s">
        <v>1</v>
      </c>
      <c r="F514" s="210" t="s">
        <v>441</v>
      </c>
      <c r="G514" s="207"/>
      <c r="H514" s="209" t="s">
        <v>1</v>
      </c>
      <c r="I514" s="211"/>
      <c r="J514" s="207"/>
      <c r="K514" s="207"/>
      <c r="L514" s="212"/>
      <c r="M514" s="213"/>
      <c r="N514" s="214"/>
      <c r="O514" s="214"/>
      <c r="P514" s="214"/>
      <c r="Q514" s="214"/>
      <c r="R514" s="214"/>
      <c r="S514" s="214"/>
      <c r="T514" s="215"/>
      <c r="AT514" s="216" t="s">
        <v>171</v>
      </c>
      <c r="AU514" s="216" t="s">
        <v>91</v>
      </c>
      <c r="AV514" s="13" t="s">
        <v>89</v>
      </c>
      <c r="AW514" s="13" t="s">
        <v>38</v>
      </c>
      <c r="AX514" s="13" t="s">
        <v>82</v>
      </c>
      <c r="AY514" s="216" t="s">
        <v>162</v>
      </c>
    </row>
    <row r="515" spans="2:51" s="14" customFormat="1" ht="12">
      <c r="B515" s="217"/>
      <c r="C515" s="218"/>
      <c r="D515" s="208" t="s">
        <v>171</v>
      </c>
      <c r="E515" s="219" t="s">
        <v>1</v>
      </c>
      <c r="F515" s="220" t="s">
        <v>704</v>
      </c>
      <c r="G515" s="218"/>
      <c r="H515" s="221">
        <v>639.7</v>
      </c>
      <c r="I515" s="222"/>
      <c r="J515" s="218"/>
      <c r="K515" s="218"/>
      <c r="L515" s="223"/>
      <c r="M515" s="224"/>
      <c r="N515" s="225"/>
      <c r="O515" s="225"/>
      <c r="P515" s="225"/>
      <c r="Q515" s="225"/>
      <c r="R515" s="225"/>
      <c r="S515" s="225"/>
      <c r="T515" s="226"/>
      <c r="AT515" s="227" t="s">
        <v>171</v>
      </c>
      <c r="AU515" s="227" t="s">
        <v>91</v>
      </c>
      <c r="AV515" s="14" t="s">
        <v>91</v>
      </c>
      <c r="AW515" s="14" t="s">
        <v>38</v>
      </c>
      <c r="AX515" s="14" t="s">
        <v>82</v>
      </c>
      <c r="AY515" s="227" t="s">
        <v>162</v>
      </c>
    </row>
    <row r="516" spans="2:51" s="14" customFormat="1" ht="12">
      <c r="B516" s="217"/>
      <c r="C516" s="218"/>
      <c r="D516" s="208" t="s">
        <v>171</v>
      </c>
      <c r="E516" s="219" t="s">
        <v>1</v>
      </c>
      <c r="F516" s="220" t="s">
        <v>705</v>
      </c>
      <c r="G516" s="218"/>
      <c r="H516" s="221">
        <v>57.9</v>
      </c>
      <c r="I516" s="222"/>
      <c r="J516" s="218"/>
      <c r="K516" s="218"/>
      <c r="L516" s="223"/>
      <c r="M516" s="224"/>
      <c r="N516" s="225"/>
      <c r="O516" s="225"/>
      <c r="P516" s="225"/>
      <c r="Q516" s="225"/>
      <c r="R516" s="225"/>
      <c r="S516" s="225"/>
      <c r="T516" s="226"/>
      <c r="AT516" s="227" t="s">
        <v>171</v>
      </c>
      <c r="AU516" s="227" t="s">
        <v>91</v>
      </c>
      <c r="AV516" s="14" t="s">
        <v>91</v>
      </c>
      <c r="AW516" s="14" t="s">
        <v>38</v>
      </c>
      <c r="AX516" s="14" t="s">
        <v>82</v>
      </c>
      <c r="AY516" s="227" t="s">
        <v>162</v>
      </c>
    </row>
    <row r="517" spans="2:51" s="14" customFormat="1" ht="12">
      <c r="B517" s="217"/>
      <c r="C517" s="218"/>
      <c r="D517" s="208" t="s">
        <v>171</v>
      </c>
      <c r="E517" s="219" t="s">
        <v>1</v>
      </c>
      <c r="F517" s="220" t="s">
        <v>706</v>
      </c>
      <c r="G517" s="218"/>
      <c r="H517" s="221">
        <v>844.4</v>
      </c>
      <c r="I517" s="222"/>
      <c r="J517" s="218"/>
      <c r="K517" s="218"/>
      <c r="L517" s="223"/>
      <c r="M517" s="224"/>
      <c r="N517" s="225"/>
      <c r="O517" s="225"/>
      <c r="P517" s="225"/>
      <c r="Q517" s="225"/>
      <c r="R517" s="225"/>
      <c r="S517" s="225"/>
      <c r="T517" s="226"/>
      <c r="AT517" s="227" t="s">
        <v>171</v>
      </c>
      <c r="AU517" s="227" t="s">
        <v>91</v>
      </c>
      <c r="AV517" s="14" t="s">
        <v>91</v>
      </c>
      <c r="AW517" s="14" t="s">
        <v>38</v>
      </c>
      <c r="AX517" s="14" t="s">
        <v>82</v>
      </c>
      <c r="AY517" s="227" t="s">
        <v>162</v>
      </c>
    </row>
    <row r="518" spans="2:51" s="14" customFormat="1" ht="12">
      <c r="B518" s="217"/>
      <c r="C518" s="218"/>
      <c r="D518" s="208" t="s">
        <v>171</v>
      </c>
      <c r="E518" s="219" t="s">
        <v>1</v>
      </c>
      <c r="F518" s="220" t="s">
        <v>707</v>
      </c>
      <c r="G518" s="218"/>
      <c r="H518" s="221">
        <v>670.4</v>
      </c>
      <c r="I518" s="222"/>
      <c r="J518" s="218"/>
      <c r="K518" s="218"/>
      <c r="L518" s="223"/>
      <c r="M518" s="224"/>
      <c r="N518" s="225"/>
      <c r="O518" s="225"/>
      <c r="P518" s="225"/>
      <c r="Q518" s="225"/>
      <c r="R518" s="225"/>
      <c r="S518" s="225"/>
      <c r="T518" s="226"/>
      <c r="AT518" s="227" t="s">
        <v>171</v>
      </c>
      <c r="AU518" s="227" t="s">
        <v>91</v>
      </c>
      <c r="AV518" s="14" t="s">
        <v>91</v>
      </c>
      <c r="AW518" s="14" t="s">
        <v>38</v>
      </c>
      <c r="AX518" s="14" t="s">
        <v>82</v>
      </c>
      <c r="AY518" s="227" t="s">
        <v>162</v>
      </c>
    </row>
    <row r="519" spans="2:51" s="14" customFormat="1" ht="12">
      <c r="B519" s="217"/>
      <c r="C519" s="218"/>
      <c r="D519" s="208" t="s">
        <v>171</v>
      </c>
      <c r="E519" s="219" t="s">
        <v>1</v>
      </c>
      <c r="F519" s="220" t="s">
        <v>708</v>
      </c>
      <c r="G519" s="218"/>
      <c r="H519" s="221">
        <v>359.85</v>
      </c>
      <c r="I519" s="222"/>
      <c r="J519" s="218"/>
      <c r="K519" s="218"/>
      <c r="L519" s="223"/>
      <c r="M519" s="224"/>
      <c r="N519" s="225"/>
      <c r="O519" s="225"/>
      <c r="P519" s="225"/>
      <c r="Q519" s="225"/>
      <c r="R519" s="225"/>
      <c r="S519" s="225"/>
      <c r="T519" s="226"/>
      <c r="AT519" s="227" t="s">
        <v>171</v>
      </c>
      <c r="AU519" s="227" t="s">
        <v>91</v>
      </c>
      <c r="AV519" s="14" t="s">
        <v>91</v>
      </c>
      <c r="AW519" s="14" t="s">
        <v>38</v>
      </c>
      <c r="AX519" s="14" t="s">
        <v>82</v>
      </c>
      <c r="AY519" s="227" t="s">
        <v>162</v>
      </c>
    </row>
    <row r="520" spans="2:51" s="16" customFormat="1" ht="12">
      <c r="B520" s="239"/>
      <c r="C520" s="240"/>
      <c r="D520" s="208" t="s">
        <v>171</v>
      </c>
      <c r="E520" s="241" t="s">
        <v>1</v>
      </c>
      <c r="F520" s="242" t="s">
        <v>198</v>
      </c>
      <c r="G520" s="240"/>
      <c r="H520" s="243">
        <v>2572.25</v>
      </c>
      <c r="I520" s="244"/>
      <c r="J520" s="240"/>
      <c r="K520" s="240"/>
      <c r="L520" s="245"/>
      <c r="M520" s="246"/>
      <c r="N520" s="247"/>
      <c r="O520" s="247"/>
      <c r="P520" s="247"/>
      <c r="Q520" s="247"/>
      <c r="R520" s="247"/>
      <c r="S520" s="247"/>
      <c r="T520" s="248"/>
      <c r="AT520" s="249" t="s">
        <v>171</v>
      </c>
      <c r="AU520" s="249" t="s">
        <v>91</v>
      </c>
      <c r="AV520" s="16" t="s">
        <v>98</v>
      </c>
      <c r="AW520" s="16" t="s">
        <v>38</v>
      </c>
      <c r="AX520" s="16" t="s">
        <v>82</v>
      </c>
      <c r="AY520" s="249" t="s">
        <v>162</v>
      </c>
    </row>
    <row r="521" spans="2:51" s="14" customFormat="1" ht="12">
      <c r="B521" s="217"/>
      <c r="C521" s="218"/>
      <c r="D521" s="208" t="s">
        <v>171</v>
      </c>
      <c r="E521" s="219" t="s">
        <v>1</v>
      </c>
      <c r="F521" s="220" t="s">
        <v>709</v>
      </c>
      <c r="G521" s="218"/>
      <c r="H521" s="221">
        <v>257.225</v>
      </c>
      <c r="I521" s="222"/>
      <c r="J521" s="218"/>
      <c r="K521" s="218"/>
      <c r="L521" s="223"/>
      <c r="M521" s="224"/>
      <c r="N521" s="225"/>
      <c r="O521" s="225"/>
      <c r="P521" s="225"/>
      <c r="Q521" s="225"/>
      <c r="R521" s="225"/>
      <c r="S521" s="225"/>
      <c r="T521" s="226"/>
      <c r="AT521" s="227" t="s">
        <v>171</v>
      </c>
      <c r="AU521" s="227" t="s">
        <v>91</v>
      </c>
      <c r="AV521" s="14" t="s">
        <v>91</v>
      </c>
      <c r="AW521" s="14" t="s">
        <v>38</v>
      </c>
      <c r="AX521" s="14" t="s">
        <v>82</v>
      </c>
      <c r="AY521" s="227" t="s">
        <v>162</v>
      </c>
    </row>
    <row r="522" spans="2:51" s="15" customFormat="1" ht="12">
      <c r="B522" s="228"/>
      <c r="C522" s="229"/>
      <c r="D522" s="208" t="s">
        <v>171</v>
      </c>
      <c r="E522" s="230" t="s">
        <v>1</v>
      </c>
      <c r="F522" s="231" t="s">
        <v>174</v>
      </c>
      <c r="G522" s="229"/>
      <c r="H522" s="232">
        <v>2829.475</v>
      </c>
      <c r="I522" s="233"/>
      <c r="J522" s="229"/>
      <c r="K522" s="229"/>
      <c r="L522" s="234"/>
      <c r="M522" s="235"/>
      <c r="N522" s="236"/>
      <c r="O522" s="236"/>
      <c r="P522" s="236"/>
      <c r="Q522" s="236"/>
      <c r="R522" s="236"/>
      <c r="S522" s="236"/>
      <c r="T522" s="237"/>
      <c r="AT522" s="238" t="s">
        <v>171</v>
      </c>
      <c r="AU522" s="238" t="s">
        <v>91</v>
      </c>
      <c r="AV522" s="15" t="s">
        <v>169</v>
      </c>
      <c r="AW522" s="15" t="s">
        <v>38</v>
      </c>
      <c r="AX522" s="15" t="s">
        <v>89</v>
      </c>
      <c r="AY522" s="238" t="s">
        <v>162</v>
      </c>
    </row>
    <row r="523" spans="1:65" s="2" customFormat="1" ht="16.5" customHeight="1">
      <c r="A523" s="36"/>
      <c r="B523" s="37"/>
      <c r="C523" s="193" t="s">
        <v>710</v>
      </c>
      <c r="D523" s="193" t="s">
        <v>164</v>
      </c>
      <c r="E523" s="194" t="s">
        <v>711</v>
      </c>
      <c r="F523" s="195" t="s">
        <v>712</v>
      </c>
      <c r="G523" s="196" t="s">
        <v>190</v>
      </c>
      <c r="H523" s="197">
        <v>612.898</v>
      </c>
      <c r="I523" s="198"/>
      <c r="J523" s="199">
        <f>ROUND(I523*H523,2)</f>
        <v>0</v>
      </c>
      <c r="K523" s="195" t="s">
        <v>168</v>
      </c>
      <c r="L523" s="41"/>
      <c r="M523" s="200" t="s">
        <v>1</v>
      </c>
      <c r="N523" s="201" t="s">
        <v>47</v>
      </c>
      <c r="O523" s="73"/>
      <c r="P523" s="202">
        <f>O523*H523</f>
        <v>0</v>
      </c>
      <c r="Q523" s="202">
        <v>0</v>
      </c>
      <c r="R523" s="202">
        <f>Q523*H523</f>
        <v>0</v>
      </c>
      <c r="S523" s="202">
        <v>0.024</v>
      </c>
      <c r="T523" s="203">
        <f>S523*H523</f>
        <v>14.709552</v>
      </c>
      <c r="U523" s="36"/>
      <c r="V523" s="36"/>
      <c r="W523" s="36"/>
      <c r="X523" s="36"/>
      <c r="Y523" s="36"/>
      <c r="Z523" s="36"/>
      <c r="AA523" s="36"/>
      <c r="AB523" s="36"/>
      <c r="AC523" s="36"/>
      <c r="AD523" s="36"/>
      <c r="AE523" s="36"/>
      <c r="AR523" s="204" t="s">
        <v>256</v>
      </c>
      <c r="AT523" s="204" t="s">
        <v>164</v>
      </c>
      <c r="AU523" s="204" t="s">
        <v>91</v>
      </c>
      <c r="AY523" s="18" t="s">
        <v>162</v>
      </c>
      <c r="BE523" s="205">
        <f>IF(N523="základní",J523,0)</f>
        <v>0</v>
      </c>
      <c r="BF523" s="205">
        <f>IF(N523="snížená",J523,0)</f>
        <v>0</v>
      </c>
      <c r="BG523" s="205">
        <f>IF(N523="zákl. přenesená",J523,0)</f>
        <v>0</v>
      </c>
      <c r="BH523" s="205">
        <f>IF(N523="sníž. přenesená",J523,0)</f>
        <v>0</v>
      </c>
      <c r="BI523" s="205">
        <f>IF(N523="nulová",J523,0)</f>
        <v>0</v>
      </c>
      <c r="BJ523" s="18" t="s">
        <v>89</v>
      </c>
      <c r="BK523" s="205">
        <f>ROUND(I523*H523,2)</f>
        <v>0</v>
      </c>
      <c r="BL523" s="18" t="s">
        <v>256</v>
      </c>
      <c r="BM523" s="204" t="s">
        <v>713</v>
      </c>
    </row>
    <row r="524" spans="2:51" s="13" customFormat="1" ht="12">
      <c r="B524" s="206"/>
      <c r="C524" s="207"/>
      <c r="D524" s="208" t="s">
        <v>171</v>
      </c>
      <c r="E524" s="209" t="s">
        <v>1</v>
      </c>
      <c r="F524" s="210" t="s">
        <v>441</v>
      </c>
      <c r="G524" s="207"/>
      <c r="H524" s="209" t="s">
        <v>1</v>
      </c>
      <c r="I524" s="211"/>
      <c r="J524" s="207"/>
      <c r="K524" s="207"/>
      <c r="L524" s="212"/>
      <c r="M524" s="213"/>
      <c r="N524" s="214"/>
      <c r="O524" s="214"/>
      <c r="P524" s="214"/>
      <c r="Q524" s="214"/>
      <c r="R524" s="214"/>
      <c r="S524" s="214"/>
      <c r="T524" s="215"/>
      <c r="AT524" s="216" t="s">
        <v>171</v>
      </c>
      <c r="AU524" s="216" t="s">
        <v>91</v>
      </c>
      <c r="AV524" s="13" t="s">
        <v>89</v>
      </c>
      <c r="AW524" s="13" t="s">
        <v>38</v>
      </c>
      <c r="AX524" s="13" t="s">
        <v>82</v>
      </c>
      <c r="AY524" s="216" t="s">
        <v>162</v>
      </c>
    </row>
    <row r="525" spans="2:51" s="14" customFormat="1" ht="12">
      <c r="B525" s="217"/>
      <c r="C525" s="218"/>
      <c r="D525" s="208" t="s">
        <v>171</v>
      </c>
      <c r="E525" s="219" t="s">
        <v>1</v>
      </c>
      <c r="F525" s="220" t="s">
        <v>714</v>
      </c>
      <c r="G525" s="218"/>
      <c r="H525" s="221">
        <v>214.75</v>
      </c>
      <c r="I525" s="222"/>
      <c r="J525" s="218"/>
      <c r="K525" s="218"/>
      <c r="L525" s="223"/>
      <c r="M525" s="224"/>
      <c r="N525" s="225"/>
      <c r="O525" s="225"/>
      <c r="P525" s="225"/>
      <c r="Q525" s="225"/>
      <c r="R525" s="225"/>
      <c r="S525" s="225"/>
      <c r="T525" s="226"/>
      <c r="AT525" s="227" t="s">
        <v>171</v>
      </c>
      <c r="AU525" s="227" t="s">
        <v>91</v>
      </c>
      <c r="AV525" s="14" t="s">
        <v>91</v>
      </c>
      <c r="AW525" s="14" t="s">
        <v>38</v>
      </c>
      <c r="AX525" s="14" t="s">
        <v>82</v>
      </c>
      <c r="AY525" s="227" t="s">
        <v>162</v>
      </c>
    </row>
    <row r="526" spans="2:51" s="14" customFormat="1" ht="12">
      <c r="B526" s="217"/>
      <c r="C526" s="218"/>
      <c r="D526" s="208" t="s">
        <v>171</v>
      </c>
      <c r="E526" s="219" t="s">
        <v>1</v>
      </c>
      <c r="F526" s="220" t="s">
        <v>715</v>
      </c>
      <c r="G526" s="218"/>
      <c r="H526" s="221">
        <v>5.78</v>
      </c>
      <c r="I526" s="222"/>
      <c r="J526" s="218"/>
      <c r="K526" s="218"/>
      <c r="L526" s="223"/>
      <c r="M526" s="224"/>
      <c r="N526" s="225"/>
      <c r="O526" s="225"/>
      <c r="P526" s="225"/>
      <c r="Q526" s="225"/>
      <c r="R526" s="225"/>
      <c r="S526" s="225"/>
      <c r="T526" s="226"/>
      <c r="AT526" s="227" t="s">
        <v>171</v>
      </c>
      <c r="AU526" s="227" t="s">
        <v>91</v>
      </c>
      <c r="AV526" s="14" t="s">
        <v>91</v>
      </c>
      <c r="AW526" s="14" t="s">
        <v>38</v>
      </c>
      <c r="AX526" s="14" t="s">
        <v>82</v>
      </c>
      <c r="AY526" s="227" t="s">
        <v>162</v>
      </c>
    </row>
    <row r="527" spans="2:51" s="14" customFormat="1" ht="12">
      <c r="B527" s="217"/>
      <c r="C527" s="218"/>
      <c r="D527" s="208" t="s">
        <v>171</v>
      </c>
      <c r="E527" s="219" t="s">
        <v>1</v>
      </c>
      <c r="F527" s="220" t="s">
        <v>696</v>
      </c>
      <c r="G527" s="218"/>
      <c r="H527" s="221">
        <v>0</v>
      </c>
      <c r="I527" s="222"/>
      <c r="J527" s="218"/>
      <c r="K527" s="218"/>
      <c r="L527" s="223"/>
      <c r="M527" s="224"/>
      <c r="N527" s="225"/>
      <c r="O527" s="225"/>
      <c r="P527" s="225"/>
      <c r="Q527" s="225"/>
      <c r="R527" s="225"/>
      <c r="S527" s="225"/>
      <c r="T527" s="226"/>
      <c r="AT527" s="227" t="s">
        <v>171</v>
      </c>
      <c r="AU527" s="227" t="s">
        <v>91</v>
      </c>
      <c r="AV527" s="14" t="s">
        <v>91</v>
      </c>
      <c r="AW527" s="14" t="s">
        <v>38</v>
      </c>
      <c r="AX527" s="14" t="s">
        <v>82</v>
      </c>
      <c r="AY527" s="227" t="s">
        <v>162</v>
      </c>
    </row>
    <row r="528" spans="2:51" s="14" customFormat="1" ht="12">
      <c r="B528" s="217"/>
      <c r="C528" s="218"/>
      <c r="D528" s="208" t="s">
        <v>171</v>
      </c>
      <c r="E528" s="219" t="s">
        <v>1</v>
      </c>
      <c r="F528" s="220" t="s">
        <v>716</v>
      </c>
      <c r="G528" s="218"/>
      <c r="H528" s="221">
        <v>0</v>
      </c>
      <c r="I528" s="222"/>
      <c r="J528" s="218"/>
      <c r="K528" s="218"/>
      <c r="L528" s="223"/>
      <c r="M528" s="224"/>
      <c r="N528" s="225"/>
      <c r="O528" s="225"/>
      <c r="P528" s="225"/>
      <c r="Q528" s="225"/>
      <c r="R528" s="225"/>
      <c r="S528" s="225"/>
      <c r="T528" s="226"/>
      <c r="AT528" s="227" t="s">
        <v>171</v>
      </c>
      <c r="AU528" s="227" t="s">
        <v>91</v>
      </c>
      <c r="AV528" s="14" t="s">
        <v>91</v>
      </c>
      <c r="AW528" s="14" t="s">
        <v>38</v>
      </c>
      <c r="AX528" s="14" t="s">
        <v>82</v>
      </c>
      <c r="AY528" s="227" t="s">
        <v>162</v>
      </c>
    </row>
    <row r="529" spans="2:51" s="14" customFormat="1" ht="12">
      <c r="B529" s="217"/>
      <c r="C529" s="218"/>
      <c r="D529" s="208" t="s">
        <v>171</v>
      </c>
      <c r="E529" s="219" t="s">
        <v>1</v>
      </c>
      <c r="F529" s="220" t="s">
        <v>717</v>
      </c>
      <c r="G529" s="218"/>
      <c r="H529" s="221">
        <v>336.65</v>
      </c>
      <c r="I529" s="222"/>
      <c r="J529" s="218"/>
      <c r="K529" s="218"/>
      <c r="L529" s="223"/>
      <c r="M529" s="224"/>
      <c r="N529" s="225"/>
      <c r="O529" s="225"/>
      <c r="P529" s="225"/>
      <c r="Q529" s="225"/>
      <c r="R529" s="225"/>
      <c r="S529" s="225"/>
      <c r="T529" s="226"/>
      <c r="AT529" s="227" t="s">
        <v>171</v>
      </c>
      <c r="AU529" s="227" t="s">
        <v>91</v>
      </c>
      <c r="AV529" s="14" t="s">
        <v>91</v>
      </c>
      <c r="AW529" s="14" t="s">
        <v>38</v>
      </c>
      <c r="AX529" s="14" t="s">
        <v>82</v>
      </c>
      <c r="AY529" s="227" t="s">
        <v>162</v>
      </c>
    </row>
    <row r="530" spans="2:51" s="16" customFormat="1" ht="12">
      <c r="B530" s="239"/>
      <c r="C530" s="240"/>
      <c r="D530" s="208" t="s">
        <v>171</v>
      </c>
      <c r="E530" s="241" t="s">
        <v>1</v>
      </c>
      <c r="F530" s="242" t="s">
        <v>198</v>
      </c>
      <c r="G530" s="240"/>
      <c r="H530" s="243">
        <v>557.18</v>
      </c>
      <c r="I530" s="244"/>
      <c r="J530" s="240"/>
      <c r="K530" s="240"/>
      <c r="L530" s="245"/>
      <c r="M530" s="246"/>
      <c r="N530" s="247"/>
      <c r="O530" s="247"/>
      <c r="P530" s="247"/>
      <c r="Q530" s="247"/>
      <c r="R530" s="247"/>
      <c r="S530" s="247"/>
      <c r="T530" s="248"/>
      <c r="AT530" s="249" t="s">
        <v>171</v>
      </c>
      <c r="AU530" s="249" t="s">
        <v>91</v>
      </c>
      <c r="AV530" s="16" t="s">
        <v>98</v>
      </c>
      <c r="AW530" s="16" t="s">
        <v>38</v>
      </c>
      <c r="AX530" s="16" t="s">
        <v>82</v>
      </c>
      <c r="AY530" s="249" t="s">
        <v>162</v>
      </c>
    </row>
    <row r="531" spans="2:51" s="14" customFormat="1" ht="12">
      <c r="B531" s="217"/>
      <c r="C531" s="218"/>
      <c r="D531" s="208" t="s">
        <v>171</v>
      </c>
      <c r="E531" s="219" t="s">
        <v>1</v>
      </c>
      <c r="F531" s="220" t="s">
        <v>718</v>
      </c>
      <c r="G531" s="218"/>
      <c r="H531" s="221">
        <v>55.718</v>
      </c>
      <c r="I531" s="222"/>
      <c r="J531" s="218"/>
      <c r="K531" s="218"/>
      <c r="L531" s="223"/>
      <c r="M531" s="224"/>
      <c r="N531" s="225"/>
      <c r="O531" s="225"/>
      <c r="P531" s="225"/>
      <c r="Q531" s="225"/>
      <c r="R531" s="225"/>
      <c r="S531" s="225"/>
      <c r="T531" s="226"/>
      <c r="AT531" s="227" t="s">
        <v>171</v>
      </c>
      <c r="AU531" s="227" t="s">
        <v>91</v>
      </c>
      <c r="AV531" s="14" t="s">
        <v>91</v>
      </c>
      <c r="AW531" s="14" t="s">
        <v>38</v>
      </c>
      <c r="AX531" s="14" t="s">
        <v>82</v>
      </c>
      <c r="AY531" s="227" t="s">
        <v>162</v>
      </c>
    </row>
    <row r="532" spans="2:51" s="15" customFormat="1" ht="12">
      <c r="B532" s="228"/>
      <c r="C532" s="229"/>
      <c r="D532" s="208" t="s">
        <v>171</v>
      </c>
      <c r="E532" s="230" t="s">
        <v>1</v>
      </c>
      <c r="F532" s="231" t="s">
        <v>174</v>
      </c>
      <c r="G532" s="229"/>
      <c r="H532" s="232">
        <v>612.898</v>
      </c>
      <c r="I532" s="233"/>
      <c r="J532" s="229"/>
      <c r="K532" s="229"/>
      <c r="L532" s="234"/>
      <c r="M532" s="235"/>
      <c r="N532" s="236"/>
      <c r="O532" s="236"/>
      <c r="P532" s="236"/>
      <c r="Q532" s="236"/>
      <c r="R532" s="236"/>
      <c r="S532" s="236"/>
      <c r="T532" s="237"/>
      <c r="AT532" s="238" t="s">
        <v>171</v>
      </c>
      <c r="AU532" s="238" t="s">
        <v>91</v>
      </c>
      <c r="AV532" s="15" t="s">
        <v>169</v>
      </c>
      <c r="AW532" s="15" t="s">
        <v>38</v>
      </c>
      <c r="AX532" s="15" t="s">
        <v>89</v>
      </c>
      <c r="AY532" s="238" t="s">
        <v>162</v>
      </c>
    </row>
    <row r="533" spans="1:65" s="2" customFormat="1" ht="16.5" customHeight="1">
      <c r="A533" s="36"/>
      <c r="B533" s="37"/>
      <c r="C533" s="193" t="s">
        <v>719</v>
      </c>
      <c r="D533" s="193" t="s">
        <v>164</v>
      </c>
      <c r="E533" s="194" t="s">
        <v>720</v>
      </c>
      <c r="F533" s="195" t="s">
        <v>721</v>
      </c>
      <c r="G533" s="196" t="s">
        <v>190</v>
      </c>
      <c r="H533" s="197">
        <v>263.12</v>
      </c>
      <c r="I533" s="198"/>
      <c r="J533" s="199">
        <f>ROUND(I533*H533,2)</f>
        <v>0</v>
      </c>
      <c r="K533" s="195" t="s">
        <v>168</v>
      </c>
      <c r="L533" s="41"/>
      <c r="M533" s="200" t="s">
        <v>1</v>
      </c>
      <c r="N533" s="201" t="s">
        <v>47</v>
      </c>
      <c r="O533" s="73"/>
      <c r="P533" s="202">
        <f>O533*H533</f>
        <v>0</v>
      </c>
      <c r="Q533" s="202">
        <v>0</v>
      </c>
      <c r="R533" s="202">
        <f>Q533*H533</f>
        <v>0</v>
      </c>
      <c r="S533" s="202">
        <v>0.032</v>
      </c>
      <c r="T533" s="203">
        <f>S533*H533</f>
        <v>8.41984</v>
      </c>
      <c r="U533" s="36"/>
      <c r="V533" s="36"/>
      <c r="W533" s="36"/>
      <c r="X533" s="36"/>
      <c r="Y533" s="36"/>
      <c r="Z533" s="36"/>
      <c r="AA533" s="36"/>
      <c r="AB533" s="36"/>
      <c r="AC533" s="36"/>
      <c r="AD533" s="36"/>
      <c r="AE533" s="36"/>
      <c r="AR533" s="204" t="s">
        <v>256</v>
      </c>
      <c r="AT533" s="204" t="s">
        <v>164</v>
      </c>
      <c r="AU533" s="204" t="s">
        <v>91</v>
      </c>
      <c r="AY533" s="18" t="s">
        <v>162</v>
      </c>
      <c r="BE533" s="205">
        <f>IF(N533="základní",J533,0)</f>
        <v>0</v>
      </c>
      <c r="BF533" s="205">
        <f>IF(N533="snížená",J533,0)</f>
        <v>0</v>
      </c>
      <c r="BG533" s="205">
        <f>IF(N533="zákl. přenesená",J533,0)</f>
        <v>0</v>
      </c>
      <c r="BH533" s="205">
        <f>IF(N533="sníž. přenesená",J533,0)</f>
        <v>0</v>
      </c>
      <c r="BI533" s="205">
        <f>IF(N533="nulová",J533,0)</f>
        <v>0</v>
      </c>
      <c r="BJ533" s="18" t="s">
        <v>89</v>
      </c>
      <c r="BK533" s="205">
        <f>ROUND(I533*H533,2)</f>
        <v>0</v>
      </c>
      <c r="BL533" s="18" t="s">
        <v>256</v>
      </c>
      <c r="BM533" s="204" t="s">
        <v>722</v>
      </c>
    </row>
    <row r="534" spans="2:51" s="13" customFormat="1" ht="12">
      <c r="B534" s="206"/>
      <c r="C534" s="207"/>
      <c r="D534" s="208" t="s">
        <v>171</v>
      </c>
      <c r="E534" s="209" t="s">
        <v>1</v>
      </c>
      <c r="F534" s="210" t="s">
        <v>441</v>
      </c>
      <c r="G534" s="207"/>
      <c r="H534" s="209" t="s">
        <v>1</v>
      </c>
      <c r="I534" s="211"/>
      <c r="J534" s="207"/>
      <c r="K534" s="207"/>
      <c r="L534" s="212"/>
      <c r="M534" s="213"/>
      <c r="N534" s="214"/>
      <c r="O534" s="214"/>
      <c r="P534" s="214"/>
      <c r="Q534" s="214"/>
      <c r="R534" s="214"/>
      <c r="S534" s="214"/>
      <c r="T534" s="215"/>
      <c r="AT534" s="216" t="s">
        <v>171</v>
      </c>
      <c r="AU534" s="216" t="s">
        <v>91</v>
      </c>
      <c r="AV534" s="13" t="s">
        <v>89</v>
      </c>
      <c r="AW534" s="13" t="s">
        <v>38</v>
      </c>
      <c r="AX534" s="13" t="s">
        <v>82</v>
      </c>
      <c r="AY534" s="216" t="s">
        <v>162</v>
      </c>
    </row>
    <row r="535" spans="2:51" s="14" customFormat="1" ht="12">
      <c r="B535" s="217"/>
      <c r="C535" s="218"/>
      <c r="D535" s="208" t="s">
        <v>171</v>
      </c>
      <c r="E535" s="219" t="s">
        <v>1</v>
      </c>
      <c r="F535" s="220" t="s">
        <v>723</v>
      </c>
      <c r="G535" s="218"/>
      <c r="H535" s="221">
        <v>99</v>
      </c>
      <c r="I535" s="222"/>
      <c r="J535" s="218"/>
      <c r="K535" s="218"/>
      <c r="L535" s="223"/>
      <c r="M535" s="224"/>
      <c r="N535" s="225"/>
      <c r="O535" s="225"/>
      <c r="P535" s="225"/>
      <c r="Q535" s="225"/>
      <c r="R535" s="225"/>
      <c r="S535" s="225"/>
      <c r="T535" s="226"/>
      <c r="AT535" s="227" t="s">
        <v>171</v>
      </c>
      <c r="AU535" s="227" t="s">
        <v>91</v>
      </c>
      <c r="AV535" s="14" t="s">
        <v>91</v>
      </c>
      <c r="AW535" s="14" t="s">
        <v>38</v>
      </c>
      <c r="AX535" s="14" t="s">
        <v>82</v>
      </c>
      <c r="AY535" s="227" t="s">
        <v>162</v>
      </c>
    </row>
    <row r="536" spans="2:51" s="14" customFormat="1" ht="12">
      <c r="B536" s="217"/>
      <c r="C536" s="218"/>
      <c r="D536" s="208" t="s">
        <v>171</v>
      </c>
      <c r="E536" s="219" t="s">
        <v>1</v>
      </c>
      <c r="F536" s="220" t="s">
        <v>695</v>
      </c>
      <c r="G536" s="218"/>
      <c r="H536" s="221">
        <v>0</v>
      </c>
      <c r="I536" s="222"/>
      <c r="J536" s="218"/>
      <c r="K536" s="218"/>
      <c r="L536" s="223"/>
      <c r="M536" s="224"/>
      <c r="N536" s="225"/>
      <c r="O536" s="225"/>
      <c r="P536" s="225"/>
      <c r="Q536" s="225"/>
      <c r="R536" s="225"/>
      <c r="S536" s="225"/>
      <c r="T536" s="226"/>
      <c r="AT536" s="227" t="s">
        <v>171</v>
      </c>
      <c r="AU536" s="227" t="s">
        <v>91</v>
      </c>
      <c r="AV536" s="14" t="s">
        <v>91</v>
      </c>
      <c r="AW536" s="14" t="s">
        <v>38</v>
      </c>
      <c r="AX536" s="14" t="s">
        <v>82</v>
      </c>
      <c r="AY536" s="227" t="s">
        <v>162</v>
      </c>
    </row>
    <row r="537" spans="2:51" s="14" customFormat="1" ht="12">
      <c r="B537" s="217"/>
      <c r="C537" s="218"/>
      <c r="D537" s="208" t="s">
        <v>171</v>
      </c>
      <c r="E537" s="219" t="s">
        <v>1</v>
      </c>
      <c r="F537" s="220" t="s">
        <v>724</v>
      </c>
      <c r="G537" s="218"/>
      <c r="H537" s="221">
        <v>88.8</v>
      </c>
      <c r="I537" s="222"/>
      <c r="J537" s="218"/>
      <c r="K537" s="218"/>
      <c r="L537" s="223"/>
      <c r="M537" s="224"/>
      <c r="N537" s="225"/>
      <c r="O537" s="225"/>
      <c r="P537" s="225"/>
      <c r="Q537" s="225"/>
      <c r="R537" s="225"/>
      <c r="S537" s="225"/>
      <c r="T537" s="226"/>
      <c r="AT537" s="227" t="s">
        <v>171</v>
      </c>
      <c r="AU537" s="227" t="s">
        <v>91</v>
      </c>
      <c r="AV537" s="14" t="s">
        <v>91</v>
      </c>
      <c r="AW537" s="14" t="s">
        <v>38</v>
      </c>
      <c r="AX537" s="14" t="s">
        <v>82</v>
      </c>
      <c r="AY537" s="227" t="s">
        <v>162</v>
      </c>
    </row>
    <row r="538" spans="2:51" s="14" customFormat="1" ht="12">
      <c r="B538" s="217"/>
      <c r="C538" s="218"/>
      <c r="D538" s="208" t="s">
        <v>171</v>
      </c>
      <c r="E538" s="219" t="s">
        <v>1</v>
      </c>
      <c r="F538" s="220" t="s">
        <v>716</v>
      </c>
      <c r="G538" s="218"/>
      <c r="H538" s="221">
        <v>0</v>
      </c>
      <c r="I538" s="222"/>
      <c r="J538" s="218"/>
      <c r="K538" s="218"/>
      <c r="L538" s="223"/>
      <c r="M538" s="224"/>
      <c r="N538" s="225"/>
      <c r="O538" s="225"/>
      <c r="P538" s="225"/>
      <c r="Q538" s="225"/>
      <c r="R538" s="225"/>
      <c r="S538" s="225"/>
      <c r="T538" s="226"/>
      <c r="AT538" s="227" t="s">
        <v>171</v>
      </c>
      <c r="AU538" s="227" t="s">
        <v>91</v>
      </c>
      <c r="AV538" s="14" t="s">
        <v>91</v>
      </c>
      <c r="AW538" s="14" t="s">
        <v>38</v>
      </c>
      <c r="AX538" s="14" t="s">
        <v>82</v>
      </c>
      <c r="AY538" s="227" t="s">
        <v>162</v>
      </c>
    </row>
    <row r="539" spans="2:51" s="14" customFormat="1" ht="12">
      <c r="B539" s="217"/>
      <c r="C539" s="218"/>
      <c r="D539" s="208" t="s">
        <v>171</v>
      </c>
      <c r="E539" s="219" t="s">
        <v>1</v>
      </c>
      <c r="F539" s="220" t="s">
        <v>725</v>
      </c>
      <c r="G539" s="218"/>
      <c r="H539" s="221">
        <v>51.4</v>
      </c>
      <c r="I539" s="222"/>
      <c r="J539" s="218"/>
      <c r="K539" s="218"/>
      <c r="L539" s="223"/>
      <c r="M539" s="224"/>
      <c r="N539" s="225"/>
      <c r="O539" s="225"/>
      <c r="P539" s="225"/>
      <c r="Q539" s="225"/>
      <c r="R539" s="225"/>
      <c r="S539" s="225"/>
      <c r="T539" s="226"/>
      <c r="AT539" s="227" t="s">
        <v>171</v>
      </c>
      <c r="AU539" s="227" t="s">
        <v>91</v>
      </c>
      <c r="AV539" s="14" t="s">
        <v>91</v>
      </c>
      <c r="AW539" s="14" t="s">
        <v>38</v>
      </c>
      <c r="AX539" s="14" t="s">
        <v>82</v>
      </c>
      <c r="AY539" s="227" t="s">
        <v>162</v>
      </c>
    </row>
    <row r="540" spans="2:51" s="16" customFormat="1" ht="12">
      <c r="B540" s="239"/>
      <c r="C540" s="240"/>
      <c r="D540" s="208" t="s">
        <v>171</v>
      </c>
      <c r="E540" s="241" t="s">
        <v>1</v>
      </c>
      <c r="F540" s="242" t="s">
        <v>198</v>
      </c>
      <c r="G540" s="240"/>
      <c r="H540" s="243">
        <v>239.2</v>
      </c>
      <c r="I540" s="244"/>
      <c r="J540" s="240"/>
      <c r="K540" s="240"/>
      <c r="L540" s="245"/>
      <c r="M540" s="246"/>
      <c r="N540" s="247"/>
      <c r="O540" s="247"/>
      <c r="P540" s="247"/>
      <c r="Q540" s="247"/>
      <c r="R540" s="247"/>
      <c r="S540" s="247"/>
      <c r="T540" s="248"/>
      <c r="AT540" s="249" t="s">
        <v>171</v>
      </c>
      <c r="AU540" s="249" t="s">
        <v>91</v>
      </c>
      <c r="AV540" s="16" t="s">
        <v>98</v>
      </c>
      <c r="AW540" s="16" t="s">
        <v>38</v>
      </c>
      <c r="AX540" s="16" t="s">
        <v>82</v>
      </c>
      <c r="AY540" s="249" t="s">
        <v>162</v>
      </c>
    </row>
    <row r="541" spans="2:51" s="14" customFormat="1" ht="12">
      <c r="B541" s="217"/>
      <c r="C541" s="218"/>
      <c r="D541" s="208" t="s">
        <v>171</v>
      </c>
      <c r="E541" s="219" t="s">
        <v>1</v>
      </c>
      <c r="F541" s="220" t="s">
        <v>726</v>
      </c>
      <c r="G541" s="218"/>
      <c r="H541" s="221">
        <v>23.92</v>
      </c>
      <c r="I541" s="222"/>
      <c r="J541" s="218"/>
      <c r="K541" s="218"/>
      <c r="L541" s="223"/>
      <c r="M541" s="224"/>
      <c r="N541" s="225"/>
      <c r="O541" s="225"/>
      <c r="P541" s="225"/>
      <c r="Q541" s="225"/>
      <c r="R541" s="225"/>
      <c r="S541" s="225"/>
      <c r="T541" s="226"/>
      <c r="AT541" s="227" t="s">
        <v>171</v>
      </c>
      <c r="AU541" s="227" t="s">
        <v>91</v>
      </c>
      <c r="AV541" s="14" t="s">
        <v>91</v>
      </c>
      <c r="AW541" s="14" t="s">
        <v>38</v>
      </c>
      <c r="AX541" s="14" t="s">
        <v>82</v>
      </c>
      <c r="AY541" s="227" t="s">
        <v>162</v>
      </c>
    </row>
    <row r="542" spans="2:51" s="15" customFormat="1" ht="12">
      <c r="B542" s="228"/>
      <c r="C542" s="229"/>
      <c r="D542" s="208" t="s">
        <v>171</v>
      </c>
      <c r="E542" s="230" t="s">
        <v>1</v>
      </c>
      <c r="F542" s="231" t="s">
        <v>174</v>
      </c>
      <c r="G542" s="229"/>
      <c r="H542" s="232">
        <v>263.12</v>
      </c>
      <c r="I542" s="233"/>
      <c r="J542" s="229"/>
      <c r="K542" s="229"/>
      <c r="L542" s="234"/>
      <c r="M542" s="235"/>
      <c r="N542" s="236"/>
      <c r="O542" s="236"/>
      <c r="P542" s="236"/>
      <c r="Q542" s="236"/>
      <c r="R542" s="236"/>
      <c r="S542" s="236"/>
      <c r="T542" s="237"/>
      <c r="AT542" s="238" t="s">
        <v>171</v>
      </c>
      <c r="AU542" s="238" t="s">
        <v>91</v>
      </c>
      <c r="AV542" s="15" t="s">
        <v>169</v>
      </c>
      <c r="AW542" s="15" t="s">
        <v>38</v>
      </c>
      <c r="AX542" s="15" t="s">
        <v>89</v>
      </c>
      <c r="AY542" s="238" t="s">
        <v>162</v>
      </c>
    </row>
    <row r="543" spans="1:65" s="2" customFormat="1" ht="16.5" customHeight="1">
      <c r="A543" s="36"/>
      <c r="B543" s="37"/>
      <c r="C543" s="193" t="s">
        <v>727</v>
      </c>
      <c r="D543" s="193" t="s">
        <v>164</v>
      </c>
      <c r="E543" s="194" t="s">
        <v>728</v>
      </c>
      <c r="F543" s="195" t="s">
        <v>729</v>
      </c>
      <c r="G543" s="196" t="s">
        <v>167</v>
      </c>
      <c r="H543" s="197">
        <v>2084.48</v>
      </c>
      <c r="I543" s="198"/>
      <c r="J543" s="199">
        <f>ROUND(I543*H543,2)</f>
        <v>0</v>
      </c>
      <c r="K543" s="195" t="s">
        <v>168</v>
      </c>
      <c r="L543" s="41"/>
      <c r="M543" s="200" t="s">
        <v>1</v>
      </c>
      <c r="N543" s="201" t="s">
        <v>47</v>
      </c>
      <c r="O543" s="73"/>
      <c r="P543" s="202">
        <f>O543*H543</f>
        <v>0</v>
      </c>
      <c r="Q543" s="202">
        <v>0</v>
      </c>
      <c r="R543" s="202">
        <f>Q543*H543</f>
        <v>0</v>
      </c>
      <c r="S543" s="202">
        <v>0</v>
      </c>
      <c r="T543" s="203">
        <f>S543*H543</f>
        <v>0</v>
      </c>
      <c r="U543" s="36"/>
      <c r="V543" s="36"/>
      <c r="W543" s="36"/>
      <c r="X543" s="36"/>
      <c r="Y543" s="36"/>
      <c r="Z543" s="36"/>
      <c r="AA543" s="36"/>
      <c r="AB543" s="36"/>
      <c r="AC543" s="36"/>
      <c r="AD543" s="36"/>
      <c r="AE543" s="36"/>
      <c r="AR543" s="204" t="s">
        <v>256</v>
      </c>
      <c r="AT543" s="204" t="s">
        <v>164</v>
      </c>
      <c r="AU543" s="204" t="s">
        <v>91</v>
      </c>
      <c r="AY543" s="18" t="s">
        <v>162</v>
      </c>
      <c r="BE543" s="205">
        <f>IF(N543="základní",J543,0)</f>
        <v>0</v>
      </c>
      <c r="BF543" s="205">
        <f>IF(N543="snížená",J543,0)</f>
        <v>0</v>
      </c>
      <c r="BG543" s="205">
        <f>IF(N543="zákl. přenesená",J543,0)</f>
        <v>0</v>
      </c>
      <c r="BH543" s="205">
        <f>IF(N543="sníž. přenesená",J543,0)</f>
        <v>0</v>
      </c>
      <c r="BI543" s="205">
        <f>IF(N543="nulová",J543,0)</f>
        <v>0</v>
      </c>
      <c r="BJ543" s="18" t="s">
        <v>89</v>
      </c>
      <c r="BK543" s="205">
        <f>ROUND(I543*H543,2)</f>
        <v>0</v>
      </c>
      <c r="BL543" s="18" t="s">
        <v>256</v>
      </c>
      <c r="BM543" s="204" t="s">
        <v>730</v>
      </c>
    </row>
    <row r="544" spans="2:51" s="13" customFormat="1" ht="12">
      <c r="B544" s="206"/>
      <c r="C544" s="207"/>
      <c r="D544" s="208" t="s">
        <v>171</v>
      </c>
      <c r="E544" s="209" t="s">
        <v>1</v>
      </c>
      <c r="F544" s="210" t="s">
        <v>172</v>
      </c>
      <c r="G544" s="207"/>
      <c r="H544" s="209" t="s">
        <v>1</v>
      </c>
      <c r="I544" s="211"/>
      <c r="J544" s="207"/>
      <c r="K544" s="207"/>
      <c r="L544" s="212"/>
      <c r="M544" s="213"/>
      <c r="N544" s="214"/>
      <c r="O544" s="214"/>
      <c r="P544" s="214"/>
      <c r="Q544" s="214"/>
      <c r="R544" s="214"/>
      <c r="S544" s="214"/>
      <c r="T544" s="215"/>
      <c r="AT544" s="216" t="s">
        <v>171</v>
      </c>
      <c r="AU544" s="216" t="s">
        <v>91</v>
      </c>
      <c r="AV544" s="13" t="s">
        <v>89</v>
      </c>
      <c r="AW544" s="13" t="s">
        <v>38</v>
      </c>
      <c r="AX544" s="13" t="s">
        <v>82</v>
      </c>
      <c r="AY544" s="216" t="s">
        <v>162</v>
      </c>
    </row>
    <row r="545" spans="2:51" s="14" customFormat="1" ht="12">
      <c r="B545" s="217"/>
      <c r="C545" s="218"/>
      <c r="D545" s="208" t="s">
        <v>171</v>
      </c>
      <c r="E545" s="219" t="s">
        <v>1</v>
      </c>
      <c r="F545" s="220" t="s">
        <v>581</v>
      </c>
      <c r="G545" s="218"/>
      <c r="H545" s="221">
        <v>715.85</v>
      </c>
      <c r="I545" s="222"/>
      <c r="J545" s="218"/>
      <c r="K545" s="218"/>
      <c r="L545" s="223"/>
      <c r="M545" s="224"/>
      <c r="N545" s="225"/>
      <c r="O545" s="225"/>
      <c r="P545" s="225"/>
      <c r="Q545" s="225"/>
      <c r="R545" s="225"/>
      <c r="S545" s="225"/>
      <c r="T545" s="226"/>
      <c r="AT545" s="227" t="s">
        <v>171</v>
      </c>
      <c r="AU545" s="227" t="s">
        <v>91</v>
      </c>
      <c r="AV545" s="14" t="s">
        <v>91</v>
      </c>
      <c r="AW545" s="14" t="s">
        <v>38</v>
      </c>
      <c r="AX545" s="14" t="s">
        <v>82</v>
      </c>
      <c r="AY545" s="227" t="s">
        <v>162</v>
      </c>
    </row>
    <row r="546" spans="2:51" s="14" customFormat="1" ht="12">
      <c r="B546" s="217"/>
      <c r="C546" s="218"/>
      <c r="D546" s="208" t="s">
        <v>171</v>
      </c>
      <c r="E546" s="219" t="s">
        <v>1</v>
      </c>
      <c r="F546" s="220" t="s">
        <v>582</v>
      </c>
      <c r="G546" s="218"/>
      <c r="H546" s="221">
        <v>688.74</v>
      </c>
      <c r="I546" s="222"/>
      <c r="J546" s="218"/>
      <c r="K546" s="218"/>
      <c r="L546" s="223"/>
      <c r="M546" s="224"/>
      <c r="N546" s="225"/>
      <c r="O546" s="225"/>
      <c r="P546" s="225"/>
      <c r="Q546" s="225"/>
      <c r="R546" s="225"/>
      <c r="S546" s="225"/>
      <c r="T546" s="226"/>
      <c r="AT546" s="227" t="s">
        <v>171</v>
      </c>
      <c r="AU546" s="227" t="s">
        <v>91</v>
      </c>
      <c r="AV546" s="14" t="s">
        <v>91</v>
      </c>
      <c r="AW546" s="14" t="s">
        <v>38</v>
      </c>
      <c r="AX546" s="14" t="s">
        <v>82</v>
      </c>
      <c r="AY546" s="227" t="s">
        <v>162</v>
      </c>
    </row>
    <row r="547" spans="2:51" s="14" customFormat="1" ht="12">
      <c r="B547" s="217"/>
      <c r="C547" s="218"/>
      <c r="D547" s="208" t="s">
        <v>171</v>
      </c>
      <c r="E547" s="219" t="s">
        <v>1</v>
      </c>
      <c r="F547" s="220" t="s">
        <v>583</v>
      </c>
      <c r="G547" s="218"/>
      <c r="H547" s="221">
        <v>679.89</v>
      </c>
      <c r="I547" s="222"/>
      <c r="J547" s="218"/>
      <c r="K547" s="218"/>
      <c r="L547" s="223"/>
      <c r="M547" s="224"/>
      <c r="N547" s="225"/>
      <c r="O547" s="225"/>
      <c r="P547" s="225"/>
      <c r="Q547" s="225"/>
      <c r="R547" s="225"/>
      <c r="S547" s="225"/>
      <c r="T547" s="226"/>
      <c r="AT547" s="227" t="s">
        <v>171</v>
      </c>
      <c r="AU547" s="227" t="s">
        <v>91</v>
      </c>
      <c r="AV547" s="14" t="s">
        <v>91</v>
      </c>
      <c r="AW547" s="14" t="s">
        <v>38</v>
      </c>
      <c r="AX547" s="14" t="s">
        <v>82</v>
      </c>
      <c r="AY547" s="227" t="s">
        <v>162</v>
      </c>
    </row>
    <row r="548" spans="2:51" s="15" customFormat="1" ht="12">
      <c r="B548" s="228"/>
      <c r="C548" s="229"/>
      <c r="D548" s="208" t="s">
        <v>171</v>
      </c>
      <c r="E548" s="230" t="s">
        <v>1</v>
      </c>
      <c r="F548" s="231" t="s">
        <v>174</v>
      </c>
      <c r="G548" s="229"/>
      <c r="H548" s="232">
        <v>2084.48</v>
      </c>
      <c r="I548" s="233"/>
      <c r="J548" s="229"/>
      <c r="K548" s="229"/>
      <c r="L548" s="234"/>
      <c r="M548" s="235"/>
      <c r="N548" s="236"/>
      <c r="O548" s="236"/>
      <c r="P548" s="236"/>
      <c r="Q548" s="236"/>
      <c r="R548" s="236"/>
      <c r="S548" s="236"/>
      <c r="T548" s="237"/>
      <c r="AT548" s="238" t="s">
        <v>171</v>
      </c>
      <c r="AU548" s="238" t="s">
        <v>91</v>
      </c>
      <c r="AV548" s="15" t="s">
        <v>169</v>
      </c>
      <c r="AW548" s="15" t="s">
        <v>38</v>
      </c>
      <c r="AX548" s="15" t="s">
        <v>89</v>
      </c>
      <c r="AY548" s="238" t="s">
        <v>162</v>
      </c>
    </row>
    <row r="549" spans="1:65" s="2" customFormat="1" ht="16.5" customHeight="1">
      <c r="A549" s="36"/>
      <c r="B549" s="37"/>
      <c r="C549" s="254" t="s">
        <v>731</v>
      </c>
      <c r="D549" s="254" t="s">
        <v>283</v>
      </c>
      <c r="E549" s="255" t="s">
        <v>732</v>
      </c>
      <c r="F549" s="256" t="s">
        <v>733</v>
      </c>
      <c r="G549" s="257" t="s">
        <v>204</v>
      </c>
      <c r="H549" s="258">
        <v>62.534</v>
      </c>
      <c r="I549" s="259"/>
      <c r="J549" s="260">
        <f>ROUND(I549*H549,2)</f>
        <v>0</v>
      </c>
      <c r="K549" s="256" t="s">
        <v>168</v>
      </c>
      <c r="L549" s="261"/>
      <c r="M549" s="262" t="s">
        <v>1</v>
      </c>
      <c r="N549" s="263" t="s">
        <v>47</v>
      </c>
      <c r="O549" s="73"/>
      <c r="P549" s="202">
        <f>O549*H549</f>
        <v>0</v>
      </c>
      <c r="Q549" s="202">
        <v>0.55</v>
      </c>
      <c r="R549" s="202">
        <f>Q549*H549</f>
        <v>34.3937</v>
      </c>
      <c r="S549" s="202">
        <v>0</v>
      </c>
      <c r="T549" s="203">
        <f>S549*H549</f>
        <v>0</v>
      </c>
      <c r="U549" s="36"/>
      <c r="V549" s="36"/>
      <c r="W549" s="36"/>
      <c r="X549" s="36"/>
      <c r="Y549" s="36"/>
      <c r="Z549" s="36"/>
      <c r="AA549" s="36"/>
      <c r="AB549" s="36"/>
      <c r="AC549" s="36"/>
      <c r="AD549" s="36"/>
      <c r="AE549" s="36"/>
      <c r="AR549" s="204" t="s">
        <v>335</v>
      </c>
      <c r="AT549" s="204" t="s">
        <v>283</v>
      </c>
      <c r="AU549" s="204" t="s">
        <v>91</v>
      </c>
      <c r="AY549" s="18" t="s">
        <v>162</v>
      </c>
      <c r="BE549" s="205">
        <f>IF(N549="základní",J549,0)</f>
        <v>0</v>
      </c>
      <c r="BF549" s="205">
        <f>IF(N549="snížená",J549,0)</f>
        <v>0</v>
      </c>
      <c r="BG549" s="205">
        <f>IF(N549="zákl. přenesená",J549,0)</f>
        <v>0</v>
      </c>
      <c r="BH549" s="205">
        <f>IF(N549="sníž. přenesená",J549,0)</f>
        <v>0</v>
      </c>
      <c r="BI549" s="205">
        <f>IF(N549="nulová",J549,0)</f>
        <v>0</v>
      </c>
      <c r="BJ549" s="18" t="s">
        <v>89</v>
      </c>
      <c r="BK549" s="205">
        <f>ROUND(I549*H549,2)</f>
        <v>0</v>
      </c>
      <c r="BL549" s="18" t="s">
        <v>256</v>
      </c>
      <c r="BM549" s="204" t="s">
        <v>734</v>
      </c>
    </row>
    <row r="550" spans="2:51" s="14" customFormat="1" ht="12">
      <c r="B550" s="217"/>
      <c r="C550" s="218"/>
      <c r="D550" s="208" t="s">
        <v>171</v>
      </c>
      <c r="E550" s="218"/>
      <c r="F550" s="220" t="s">
        <v>735</v>
      </c>
      <c r="G550" s="218"/>
      <c r="H550" s="221">
        <v>62.534</v>
      </c>
      <c r="I550" s="222"/>
      <c r="J550" s="218"/>
      <c r="K550" s="218"/>
      <c r="L550" s="223"/>
      <c r="M550" s="224"/>
      <c r="N550" s="225"/>
      <c r="O550" s="225"/>
      <c r="P550" s="225"/>
      <c r="Q550" s="225"/>
      <c r="R550" s="225"/>
      <c r="S550" s="225"/>
      <c r="T550" s="226"/>
      <c r="AT550" s="227" t="s">
        <v>171</v>
      </c>
      <c r="AU550" s="227" t="s">
        <v>91</v>
      </c>
      <c r="AV550" s="14" t="s">
        <v>91</v>
      </c>
      <c r="AW550" s="14" t="s">
        <v>4</v>
      </c>
      <c r="AX550" s="14" t="s">
        <v>89</v>
      </c>
      <c r="AY550" s="227" t="s">
        <v>162</v>
      </c>
    </row>
    <row r="551" spans="1:65" s="2" customFormat="1" ht="16.5" customHeight="1">
      <c r="A551" s="36"/>
      <c r="B551" s="37"/>
      <c r="C551" s="193" t="s">
        <v>736</v>
      </c>
      <c r="D551" s="193" t="s">
        <v>164</v>
      </c>
      <c r="E551" s="194" t="s">
        <v>737</v>
      </c>
      <c r="F551" s="195" t="s">
        <v>738</v>
      </c>
      <c r="G551" s="196" t="s">
        <v>167</v>
      </c>
      <c r="H551" s="197">
        <v>1998.6</v>
      </c>
      <c r="I551" s="198"/>
      <c r="J551" s="199">
        <f>ROUND(I551*H551,2)</f>
        <v>0</v>
      </c>
      <c r="K551" s="195" t="s">
        <v>168</v>
      </c>
      <c r="L551" s="41"/>
      <c r="M551" s="200" t="s">
        <v>1</v>
      </c>
      <c r="N551" s="201" t="s">
        <v>47</v>
      </c>
      <c r="O551" s="73"/>
      <c r="P551" s="202">
        <f>O551*H551</f>
        <v>0</v>
      </c>
      <c r="Q551" s="202">
        <v>0</v>
      </c>
      <c r="R551" s="202">
        <f>Q551*H551</f>
        <v>0</v>
      </c>
      <c r="S551" s="202">
        <v>0.015</v>
      </c>
      <c r="T551" s="203">
        <f>S551*H551</f>
        <v>29.979</v>
      </c>
      <c r="U551" s="36"/>
      <c r="V551" s="36"/>
      <c r="W551" s="36"/>
      <c r="X551" s="36"/>
      <c r="Y551" s="36"/>
      <c r="Z551" s="36"/>
      <c r="AA551" s="36"/>
      <c r="AB551" s="36"/>
      <c r="AC551" s="36"/>
      <c r="AD551" s="36"/>
      <c r="AE551" s="36"/>
      <c r="AR551" s="204" t="s">
        <v>256</v>
      </c>
      <c r="AT551" s="204" t="s">
        <v>164</v>
      </c>
      <c r="AU551" s="204" t="s">
        <v>91</v>
      </c>
      <c r="AY551" s="18" t="s">
        <v>162</v>
      </c>
      <c r="BE551" s="205">
        <f>IF(N551="základní",J551,0)</f>
        <v>0</v>
      </c>
      <c r="BF551" s="205">
        <f>IF(N551="snížená",J551,0)</f>
        <v>0</v>
      </c>
      <c r="BG551" s="205">
        <f>IF(N551="zákl. přenesená",J551,0)</f>
        <v>0</v>
      </c>
      <c r="BH551" s="205">
        <f>IF(N551="sníž. přenesená",J551,0)</f>
        <v>0</v>
      </c>
      <c r="BI551" s="205">
        <f>IF(N551="nulová",J551,0)</f>
        <v>0</v>
      </c>
      <c r="BJ551" s="18" t="s">
        <v>89</v>
      </c>
      <c r="BK551" s="205">
        <f>ROUND(I551*H551,2)</f>
        <v>0</v>
      </c>
      <c r="BL551" s="18" t="s">
        <v>256</v>
      </c>
      <c r="BM551" s="204" t="s">
        <v>739</v>
      </c>
    </row>
    <row r="552" spans="2:51" s="13" customFormat="1" ht="12">
      <c r="B552" s="206"/>
      <c r="C552" s="207"/>
      <c r="D552" s="208" t="s">
        <v>171</v>
      </c>
      <c r="E552" s="209" t="s">
        <v>1</v>
      </c>
      <c r="F552" s="210" t="s">
        <v>441</v>
      </c>
      <c r="G552" s="207"/>
      <c r="H552" s="209" t="s">
        <v>1</v>
      </c>
      <c r="I552" s="211"/>
      <c r="J552" s="207"/>
      <c r="K552" s="207"/>
      <c r="L552" s="212"/>
      <c r="M552" s="213"/>
      <c r="N552" s="214"/>
      <c r="O552" s="214"/>
      <c r="P552" s="214"/>
      <c r="Q552" s="214"/>
      <c r="R552" s="214"/>
      <c r="S552" s="214"/>
      <c r="T552" s="215"/>
      <c r="AT552" s="216" t="s">
        <v>171</v>
      </c>
      <c r="AU552" s="216" t="s">
        <v>91</v>
      </c>
      <c r="AV552" s="13" t="s">
        <v>89</v>
      </c>
      <c r="AW552" s="13" t="s">
        <v>38</v>
      </c>
      <c r="AX552" s="13" t="s">
        <v>82</v>
      </c>
      <c r="AY552" s="216" t="s">
        <v>162</v>
      </c>
    </row>
    <row r="553" spans="2:51" s="14" customFormat="1" ht="12">
      <c r="B553" s="217"/>
      <c r="C553" s="218"/>
      <c r="D553" s="208" t="s">
        <v>171</v>
      </c>
      <c r="E553" s="219" t="s">
        <v>1</v>
      </c>
      <c r="F553" s="220" t="s">
        <v>575</v>
      </c>
      <c r="G553" s="218"/>
      <c r="H553" s="221">
        <v>1998.6</v>
      </c>
      <c r="I553" s="222"/>
      <c r="J553" s="218"/>
      <c r="K553" s="218"/>
      <c r="L553" s="223"/>
      <c r="M553" s="224"/>
      <c r="N553" s="225"/>
      <c r="O553" s="225"/>
      <c r="P553" s="225"/>
      <c r="Q553" s="225"/>
      <c r="R553" s="225"/>
      <c r="S553" s="225"/>
      <c r="T553" s="226"/>
      <c r="AT553" s="227" t="s">
        <v>171</v>
      </c>
      <c r="AU553" s="227" t="s">
        <v>91</v>
      </c>
      <c r="AV553" s="14" t="s">
        <v>91</v>
      </c>
      <c r="AW553" s="14" t="s">
        <v>38</v>
      </c>
      <c r="AX553" s="14" t="s">
        <v>82</v>
      </c>
      <c r="AY553" s="227" t="s">
        <v>162</v>
      </c>
    </row>
    <row r="554" spans="2:51" s="15" customFormat="1" ht="12">
      <c r="B554" s="228"/>
      <c r="C554" s="229"/>
      <c r="D554" s="208" t="s">
        <v>171</v>
      </c>
      <c r="E554" s="230" t="s">
        <v>1</v>
      </c>
      <c r="F554" s="231" t="s">
        <v>174</v>
      </c>
      <c r="G554" s="229"/>
      <c r="H554" s="232">
        <v>1998.6</v>
      </c>
      <c r="I554" s="233"/>
      <c r="J554" s="229"/>
      <c r="K554" s="229"/>
      <c r="L554" s="234"/>
      <c r="M554" s="235"/>
      <c r="N554" s="236"/>
      <c r="O554" s="236"/>
      <c r="P554" s="236"/>
      <c r="Q554" s="236"/>
      <c r="R554" s="236"/>
      <c r="S554" s="236"/>
      <c r="T554" s="237"/>
      <c r="AT554" s="238" t="s">
        <v>171</v>
      </c>
      <c r="AU554" s="238" t="s">
        <v>91</v>
      </c>
      <c r="AV554" s="15" t="s">
        <v>169</v>
      </c>
      <c r="AW554" s="15" t="s">
        <v>38</v>
      </c>
      <c r="AX554" s="15" t="s">
        <v>89</v>
      </c>
      <c r="AY554" s="238" t="s">
        <v>162</v>
      </c>
    </row>
    <row r="555" spans="1:65" s="2" customFormat="1" ht="16.5" customHeight="1">
      <c r="A555" s="36"/>
      <c r="B555" s="37"/>
      <c r="C555" s="193" t="s">
        <v>740</v>
      </c>
      <c r="D555" s="193" t="s">
        <v>164</v>
      </c>
      <c r="E555" s="194" t="s">
        <v>741</v>
      </c>
      <c r="F555" s="195" t="s">
        <v>742</v>
      </c>
      <c r="G555" s="196" t="s">
        <v>167</v>
      </c>
      <c r="H555" s="197">
        <v>2084.48</v>
      </c>
      <c r="I555" s="198"/>
      <c r="J555" s="199">
        <f>ROUND(I555*H555,2)</f>
        <v>0</v>
      </c>
      <c r="K555" s="195" t="s">
        <v>168</v>
      </c>
      <c r="L555" s="41"/>
      <c r="M555" s="200" t="s">
        <v>1</v>
      </c>
      <c r="N555" s="201" t="s">
        <v>47</v>
      </c>
      <c r="O555" s="73"/>
      <c r="P555" s="202">
        <f>O555*H555</f>
        <v>0</v>
      </c>
      <c r="Q555" s="202">
        <v>0</v>
      </c>
      <c r="R555" s="202">
        <f>Q555*H555</f>
        <v>0</v>
      </c>
      <c r="S555" s="202">
        <v>0</v>
      </c>
      <c r="T555" s="203">
        <f>S555*H555</f>
        <v>0</v>
      </c>
      <c r="U555" s="36"/>
      <c r="V555" s="36"/>
      <c r="W555" s="36"/>
      <c r="X555" s="36"/>
      <c r="Y555" s="36"/>
      <c r="Z555" s="36"/>
      <c r="AA555" s="36"/>
      <c r="AB555" s="36"/>
      <c r="AC555" s="36"/>
      <c r="AD555" s="36"/>
      <c r="AE555" s="36"/>
      <c r="AR555" s="204" t="s">
        <v>256</v>
      </c>
      <c r="AT555" s="204" t="s">
        <v>164</v>
      </c>
      <c r="AU555" s="204" t="s">
        <v>91</v>
      </c>
      <c r="AY555" s="18" t="s">
        <v>162</v>
      </c>
      <c r="BE555" s="205">
        <f>IF(N555="základní",J555,0)</f>
        <v>0</v>
      </c>
      <c r="BF555" s="205">
        <f>IF(N555="snížená",J555,0)</f>
        <v>0</v>
      </c>
      <c r="BG555" s="205">
        <f>IF(N555="zákl. přenesená",J555,0)</f>
        <v>0</v>
      </c>
      <c r="BH555" s="205">
        <f>IF(N555="sníž. přenesená",J555,0)</f>
        <v>0</v>
      </c>
      <c r="BI555" s="205">
        <f>IF(N555="nulová",J555,0)</f>
        <v>0</v>
      </c>
      <c r="BJ555" s="18" t="s">
        <v>89</v>
      </c>
      <c r="BK555" s="205">
        <f>ROUND(I555*H555,2)</f>
        <v>0</v>
      </c>
      <c r="BL555" s="18" t="s">
        <v>256</v>
      </c>
      <c r="BM555" s="204" t="s">
        <v>743</v>
      </c>
    </row>
    <row r="556" spans="1:47" s="2" customFormat="1" ht="19.5">
      <c r="A556" s="36"/>
      <c r="B556" s="37"/>
      <c r="C556" s="38"/>
      <c r="D556" s="208" t="s">
        <v>271</v>
      </c>
      <c r="E556" s="38"/>
      <c r="F556" s="250" t="s">
        <v>744</v>
      </c>
      <c r="G556" s="38"/>
      <c r="H556" s="38"/>
      <c r="I556" s="251"/>
      <c r="J556" s="38"/>
      <c r="K556" s="38"/>
      <c r="L556" s="41"/>
      <c r="M556" s="252"/>
      <c r="N556" s="253"/>
      <c r="O556" s="73"/>
      <c r="P556" s="73"/>
      <c r="Q556" s="73"/>
      <c r="R556" s="73"/>
      <c r="S556" s="73"/>
      <c r="T556" s="74"/>
      <c r="U556" s="36"/>
      <c r="V556" s="36"/>
      <c r="W556" s="36"/>
      <c r="X556" s="36"/>
      <c r="Y556" s="36"/>
      <c r="Z556" s="36"/>
      <c r="AA556" s="36"/>
      <c r="AB556" s="36"/>
      <c r="AC556" s="36"/>
      <c r="AD556" s="36"/>
      <c r="AE556" s="36"/>
      <c r="AT556" s="18" t="s">
        <v>271</v>
      </c>
      <c r="AU556" s="18" t="s">
        <v>91</v>
      </c>
    </row>
    <row r="557" spans="2:51" s="13" customFormat="1" ht="12">
      <c r="B557" s="206"/>
      <c r="C557" s="207"/>
      <c r="D557" s="208" t="s">
        <v>171</v>
      </c>
      <c r="E557" s="209" t="s">
        <v>1</v>
      </c>
      <c r="F557" s="210" t="s">
        <v>172</v>
      </c>
      <c r="G557" s="207"/>
      <c r="H557" s="209" t="s">
        <v>1</v>
      </c>
      <c r="I557" s="211"/>
      <c r="J557" s="207"/>
      <c r="K557" s="207"/>
      <c r="L557" s="212"/>
      <c r="M557" s="213"/>
      <c r="N557" s="214"/>
      <c r="O557" s="214"/>
      <c r="P557" s="214"/>
      <c r="Q557" s="214"/>
      <c r="R557" s="214"/>
      <c r="S557" s="214"/>
      <c r="T557" s="215"/>
      <c r="AT557" s="216" t="s">
        <v>171</v>
      </c>
      <c r="AU557" s="216" t="s">
        <v>91</v>
      </c>
      <c r="AV557" s="13" t="s">
        <v>89</v>
      </c>
      <c r="AW557" s="13" t="s">
        <v>38</v>
      </c>
      <c r="AX557" s="13" t="s">
        <v>82</v>
      </c>
      <c r="AY557" s="216" t="s">
        <v>162</v>
      </c>
    </row>
    <row r="558" spans="2:51" s="14" customFormat="1" ht="12">
      <c r="B558" s="217"/>
      <c r="C558" s="218"/>
      <c r="D558" s="208" t="s">
        <v>171</v>
      </c>
      <c r="E558" s="219" t="s">
        <v>1</v>
      </c>
      <c r="F558" s="220" t="s">
        <v>581</v>
      </c>
      <c r="G558" s="218"/>
      <c r="H558" s="221">
        <v>715.85</v>
      </c>
      <c r="I558" s="222"/>
      <c r="J558" s="218"/>
      <c r="K558" s="218"/>
      <c r="L558" s="223"/>
      <c r="M558" s="224"/>
      <c r="N558" s="225"/>
      <c r="O558" s="225"/>
      <c r="P558" s="225"/>
      <c r="Q558" s="225"/>
      <c r="R558" s="225"/>
      <c r="S558" s="225"/>
      <c r="T558" s="226"/>
      <c r="AT558" s="227" t="s">
        <v>171</v>
      </c>
      <c r="AU558" s="227" t="s">
        <v>91</v>
      </c>
      <c r="AV558" s="14" t="s">
        <v>91</v>
      </c>
      <c r="AW558" s="14" t="s">
        <v>38</v>
      </c>
      <c r="AX558" s="14" t="s">
        <v>82</v>
      </c>
      <c r="AY558" s="227" t="s">
        <v>162</v>
      </c>
    </row>
    <row r="559" spans="2:51" s="14" customFormat="1" ht="12">
      <c r="B559" s="217"/>
      <c r="C559" s="218"/>
      <c r="D559" s="208" t="s">
        <v>171</v>
      </c>
      <c r="E559" s="219" t="s">
        <v>1</v>
      </c>
      <c r="F559" s="220" t="s">
        <v>582</v>
      </c>
      <c r="G559" s="218"/>
      <c r="H559" s="221">
        <v>688.74</v>
      </c>
      <c r="I559" s="222"/>
      <c r="J559" s="218"/>
      <c r="K559" s="218"/>
      <c r="L559" s="223"/>
      <c r="M559" s="224"/>
      <c r="N559" s="225"/>
      <c r="O559" s="225"/>
      <c r="P559" s="225"/>
      <c r="Q559" s="225"/>
      <c r="R559" s="225"/>
      <c r="S559" s="225"/>
      <c r="T559" s="226"/>
      <c r="AT559" s="227" t="s">
        <v>171</v>
      </c>
      <c r="AU559" s="227" t="s">
        <v>91</v>
      </c>
      <c r="AV559" s="14" t="s">
        <v>91</v>
      </c>
      <c r="AW559" s="14" t="s">
        <v>38</v>
      </c>
      <c r="AX559" s="14" t="s">
        <v>82</v>
      </c>
      <c r="AY559" s="227" t="s">
        <v>162</v>
      </c>
    </row>
    <row r="560" spans="2:51" s="14" customFormat="1" ht="12">
      <c r="B560" s="217"/>
      <c r="C560" s="218"/>
      <c r="D560" s="208" t="s">
        <v>171</v>
      </c>
      <c r="E560" s="219" t="s">
        <v>1</v>
      </c>
      <c r="F560" s="220" t="s">
        <v>583</v>
      </c>
      <c r="G560" s="218"/>
      <c r="H560" s="221">
        <v>679.89</v>
      </c>
      <c r="I560" s="222"/>
      <c r="J560" s="218"/>
      <c r="K560" s="218"/>
      <c r="L560" s="223"/>
      <c r="M560" s="224"/>
      <c r="N560" s="225"/>
      <c r="O560" s="225"/>
      <c r="P560" s="225"/>
      <c r="Q560" s="225"/>
      <c r="R560" s="225"/>
      <c r="S560" s="225"/>
      <c r="T560" s="226"/>
      <c r="AT560" s="227" t="s">
        <v>171</v>
      </c>
      <c r="AU560" s="227" t="s">
        <v>91</v>
      </c>
      <c r="AV560" s="14" t="s">
        <v>91</v>
      </c>
      <c r="AW560" s="14" t="s">
        <v>38</v>
      </c>
      <c r="AX560" s="14" t="s">
        <v>82</v>
      </c>
      <c r="AY560" s="227" t="s">
        <v>162</v>
      </c>
    </row>
    <row r="561" spans="2:51" s="15" customFormat="1" ht="12">
      <c r="B561" s="228"/>
      <c r="C561" s="229"/>
      <c r="D561" s="208" t="s">
        <v>171</v>
      </c>
      <c r="E561" s="230" t="s">
        <v>1</v>
      </c>
      <c r="F561" s="231" t="s">
        <v>174</v>
      </c>
      <c r="G561" s="229"/>
      <c r="H561" s="232">
        <v>2084.48</v>
      </c>
      <c r="I561" s="233"/>
      <c r="J561" s="229"/>
      <c r="K561" s="229"/>
      <c r="L561" s="234"/>
      <c r="M561" s="235"/>
      <c r="N561" s="236"/>
      <c r="O561" s="236"/>
      <c r="P561" s="236"/>
      <c r="Q561" s="236"/>
      <c r="R561" s="236"/>
      <c r="S561" s="236"/>
      <c r="T561" s="237"/>
      <c r="AT561" s="238" t="s">
        <v>171</v>
      </c>
      <c r="AU561" s="238" t="s">
        <v>91</v>
      </c>
      <c r="AV561" s="15" t="s">
        <v>169</v>
      </c>
      <c r="AW561" s="15" t="s">
        <v>38</v>
      </c>
      <c r="AX561" s="15" t="s">
        <v>89</v>
      </c>
      <c r="AY561" s="238" t="s">
        <v>162</v>
      </c>
    </row>
    <row r="562" spans="1:65" s="2" customFormat="1" ht="16.5" customHeight="1">
      <c r="A562" s="36"/>
      <c r="B562" s="37"/>
      <c r="C562" s="254" t="s">
        <v>745</v>
      </c>
      <c r="D562" s="254" t="s">
        <v>283</v>
      </c>
      <c r="E562" s="255" t="s">
        <v>746</v>
      </c>
      <c r="F562" s="256" t="s">
        <v>747</v>
      </c>
      <c r="G562" s="257" t="s">
        <v>204</v>
      </c>
      <c r="H562" s="258">
        <v>34.394</v>
      </c>
      <c r="I562" s="259"/>
      <c r="J562" s="260">
        <f>ROUND(I562*H562,2)</f>
        <v>0</v>
      </c>
      <c r="K562" s="256" t="s">
        <v>168</v>
      </c>
      <c r="L562" s="261"/>
      <c r="M562" s="262" t="s">
        <v>1</v>
      </c>
      <c r="N562" s="263" t="s">
        <v>47</v>
      </c>
      <c r="O562" s="73"/>
      <c r="P562" s="202">
        <f>O562*H562</f>
        <v>0</v>
      </c>
      <c r="Q562" s="202">
        <v>0.55</v>
      </c>
      <c r="R562" s="202">
        <f>Q562*H562</f>
        <v>18.916700000000002</v>
      </c>
      <c r="S562" s="202">
        <v>0</v>
      </c>
      <c r="T562" s="203">
        <f>S562*H562</f>
        <v>0</v>
      </c>
      <c r="U562" s="36"/>
      <c r="V562" s="36"/>
      <c r="W562" s="36"/>
      <c r="X562" s="36"/>
      <c r="Y562" s="36"/>
      <c r="Z562" s="36"/>
      <c r="AA562" s="36"/>
      <c r="AB562" s="36"/>
      <c r="AC562" s="36"/>
      <c r="AD562" s="36"/>
      <c r="AE562" s="36"/>
      <c r="AR562" s="204" t="s">
        <v>335</v>
      </c>
      <c r="AT562" s="204" t="s">
        <v>283</v>
      </c>
      <c r="AU562" s="204" t="s">
        <v>91</v>
      </c>
      <c r="AY562" s="18" t="s">
        <v>162</v>
      </c>
      <c r="BE562" s="205">
        <f>IF(N562="základní",J562,0)</f>
        <v>0</v>
      </c>
      <c r="BF562" s="205">
        <f>IF(N562="snížená",J562,0)</f>
        <v>0</v>
      </c>
      <c r="BG562" s="205">
        <f>IF(N562="zákl. přenesená",J562,0)</f>
        <v>0</v>
      </c>
      <c r="BH562" s="205">
        <f>IF(N562="sníž. přenesená",J562,0)</f>
        <v>0</v>
      </c>
      <c r="BI562" s="205">
        <f>IF(N562="nulová",J562,0)</f>
        <v>0</v>
      </c>
      <c r="BJ562" s="18" t="s">
        <v>89</v>
      </c>
      <c r="BK562" s="205">
        <f>ROUND(I562*H562,2)</f>
        <v>0</v>
      </c>
      <c r="BL562" s="18" t="s">
        <v>256</v>
      </c>
      <c r="BM562" s="204" t="s">
        <v>748</v>
      </c>
    </row>
    <row r="563" spans="2:51" s="14" customFormat="1" ht="12">
      <c r="B563" s="217"/>
      <c r="C563" s="218"/>
      <c r="D563" s="208" t="s">
        <v>171</v>
      </c>
      <c r="E563" s="218"/>
      <c r="F563" s="220" t="s">
        <v>749</v>
      </c>
      <c r="G563" s="218"/>
      <c r="H563" s="221">
        <v>34.394</v>
      </c>
      <c r="I563" s="222"/>
      <c r="J563" s="218"/>
      <c r="K563" s="218"/>
      <c r="L563" s="223"/>
      <c r="M563" s="224"/>
      <c r="N563" s="225"/>
      <c r="O563" s="225"/>
      <c r="P563" s="225"/>
      <c r="Q563" s="225"/>
      <c r="R563" s="225"/>
      <c r="S563" s="225"/>
      <c r="T563" s="226"/>
      <c r="AT563" s="227" t="s">
        <v>171</v>
      </c>
      <c r="AU563" s="227" t="s">
        <v>91</v>
      </c>
      <c r="AV563" s="14" t="s">
        <v>91</v>
      </c>
      <c r="AW563" s="14" t="s">
        <v>4</v>
      </c>
      <c r="AX563" s="14" t="s">
        <v>89</v>
      </c>
      <c r="AY563" s="227" t="s">
        <v>162</v>
      </c>
    </row>
    <row r="564" spans="1:65" s="2" customFormat="1" ht="16.5" customHeight="1">
      <c r="A564" s="36"/>
      <c r="B564" s="37"/>
      <c r="C564" s="193" t="s">
        <v>750</v>
      </c>
      <c r="D564" s="193" t="s">
        <v>164</v>
      </c>
      <c r="E564" s="194" t="s">
        <v>751</v>
      </c>
      <c r="F564" s="195" t="s">
        <v>752</v>
      </c>
      <c r="G564" s="196" t="s">
        <v>167</v>
      </c>
      <c r="H564" s="197">
        <v>1998.6</v>
      </c>
      <c r="I564" s="198"/>
      <c r="J564" s="199">
        <f>ROUND(I564*H564,2)</f>
        <v>0</v>
      </c>
      <c r="K564" s="195" t="s">
        <v>168</v>
      </c>
      <c r="L564" s="41"/>
      <c r="M564" s="200" t="s">
        <v>1</v>
      </c>
      <c r="N564" s="201" t="s">
        <v>47</v>
      </c>
      <c r="O564" s="73"/>
      <c r="P564" s="202">
        <f>O564*H564</f>
        <v>0</v>
      </c>
      <c r="Q564" s="202">
        <v>0</v>
      </c>
      <c r="R564" s="202">
        <f>Q564*H564</f>
        <v>0</v>
      </c>
      <c r="S564" s="202">
        <v>0.007</v>
      </c>
      <c r="T564" s="203">
        <f>S564*H564</f>
        <v>13.9902</v>
      </c>
      <c r="U564" s="36"/>
      <c r="V564" s="36"/>
      <c r="W564" s="36"/>
      <c r="X564" s="36"/>
      <c r="Y564" s="36"/>
      <c r="Z564" s="36"/>
      <c r="AA564" s="36"/>
      <c r="AB564" s="36"/>
      <c r="AC564" s="36"/>
      <c r="AD564" s="36"/>
      <c r="AE564" s="36"/>
      <c r="AR564" s="204" t="s">
        <v>256</v>
      </c>
      <c r="AT564" s="204" t="s">
        <v>164</v>
      </c>
      <c r="AU564" s="204" t="s">
        <v>91</v>
      </c>
      <c r="AY564" s="18" t="s">
        <v>162</v>
      </c>
      <c r="BE564" s="205">
        <f>IF(N564="základní",J564,0)</f>
        <v>0</v>
      </c>
      <c r="BF564" s="205">
        <f>IF(N564="snížená",J564,0)</f>
        <v>0</v>
      </c>
      <c r="BG564" s="205">
        <f>IF(N564="zákl. přenesená",J564,0)</f>
        <v>0</v>
      </c>
      <c r="BH564" s="205">
        <f>IF(N564="sníž. přenesená",J564,0)</f>
        <v>0</v>
      </c>
      <c r="BI564" s="205">
        <f>IF(N564="nulová",J564,0)</f>
        <v>0</v>
      </c>
      <c r="BJ564" s="18" t="s">
        <v>89</v>
      </c>
      <c r="BK564" s="205">
        <f>ROUND(I564*H564,2)</f>
        <v>0</v>
      </c>
      <c r="BL564" s="18" t="s">
        <v>256</v>
      </c>
      <c r="BM564" s="204" t="s">
        <v>753</v>
      </c>
    </row>
    <row r="565" spans="1:47" s="2" customFormat="1" ht="19.5">
      <c r="A565" s="36"/>
      <c r="B565" s="37"/>
      <c r="C565" s="38"/>
      <c r="D565" s="208" t="s">
        <v>271</v>
      </c>
      <c r="E565" s="38"/>
      <c r="F565" s="250" t="s">
        <v>754</v>
      </c>
      <c r="G565" s="38"/>
      <c r="H565" s="38"/>
      <c r="I565" s="251"/>
      <c r="J565" s="38"/>
      <c r="K565" s="38"/>
      <c r="L565" s="41"/>
      <c r="M565" s="252"/>
      <c r="N565" s="253"/>
      <c r="O565" s="73"/>
      <c r="P565" s="73"/>
      <c r="Q565" s="73"/>
      <c r="R565" s="73"/>
      <c r="S565" s="73"/>
      <c r="T565" s="74"/>
      <c r="U565" s="36"/>
      <c r="V565" s="36"/>
      <c r="W565" s="36"/>
      <c r="X565" s="36"/>
      <c r="Y565" s="36"/>
      <c r="Z565" s="36"/>
      <c r="AA565" s="36"/>
      <c r="AB565" s="36"/>
      <c r="AC565" s="36"/>
      <c r="AD565" s="36"/>
      <c r="AE565" s="36"/>
      <c r="AT565" s="18" t="s">
        <v>271</v>
      </c>
      <c r="AU565" s="18" t="s">
        <v>91</v>
      </c>
    </row>
    <row r="566" spans="2:51" s="13" customFormat="1" ht="12">
      <c r="B566" s="206"/>
      <c r="C566" s="207"/>
      <c r="D566" s="208" t="s">
        <v>171</v>
      </c>
      <c r="E566" s="209" t="s">
        <v>1</v>
      </c>
      <c r="F566" s="210" t="s">
        <v>441</v>
      </c>
      <c r="G566" s="207"/>
      <c r="H566" s="209" t="s">
        <v>1</v>
      </c>
      <c r="I566" s="211"/>
      <c r="J566" s="207"/>
      <c r="K566" s="207"/>
      <c r="L566" s="212"/>
      <c r="M566" s="213"/>
      <c r="N566" s="214"/>
      <c r="O566" s="214"/>
      <c r="P566" s="214"/>
      <c r="Q566" s="214"/>
      <c r="R566" s="214"/>
      <c r="S566" s="214"/>
      <c r="T566" s="215"/>
      <c r="AT566" s="216" t="s">
        <v>171</v>
      </c>
      <c r="AU566" s="216" t="s">
        <v>91</v>
      </c>
      <c r="AV566" s="13" t="s">
        <v>89</v>
      </c>
      <c r="AW566" s="13" t="s">
        <v>38</v>
      </c>
      <c r="AX566" s="13" t="s">
        <v>82</v>
      </c>
      <c r="AY566" s="216" t="s">
        <v>162</v>
      </c>
    </row>
    <row r="567" spans="2:51" s="14" customFormat="1" ht="12">
      <c r="B567" s="217"/>
      <c r="C567" s="218"/>
      <c r="D567" s="208" t="s">
        <v>171</v>
      </c>
      <c r="E567" s="219" t="s">
        <v>1</v>
      </c>
      <c r="F567" s="220" t="s">
        <v>575</v>
      </c>
      <c r="G567" s="218"/>
      <c r="H567" s="221">
        <v>1998.6</v>
      </c>
      <c r="I567" s="222"/>
      <c r="J567" s="218"/>
      <c r="K567" s="218"/>
      <c r="L567" s="223"/>
      <c r="M567" s="224"/>
      <c r="N567" s="225"/>
      <c r="O567" s="225"/>
      <c r="P567" s="225"/>
      <c r="Q567" s="225"/>
      <c r="R567" s="225"/>
      <c r="S567" s="225"/>
      <c r="T567" s="226"/>
      <c r="AT567" s="227" t="s">
        <v>171</v>
      </c>
      <c r="AU567" s="227" t="s">
        <v>91</v>
      </c>
      <c r="AV567" s="14" t="s">
        <v>91</v>
      </c>
      <c r="AW567" s="14" t="s">
        <v>38</v>
      </c>
      <c r="AX567" s="14" t="s">
        <v>82</v>
      </c>
      <c r="AY567" s="227" t="s">
        <v>162</v>
      </c>
    </row>
    <row r="568" spans="2:51" s="15" customFormat="1" ht="12">
      <c r="B568" s="228"/>
      <c r="C568" s="229"/>
      <c r="D568" s="208" t="s">
        <v>171</v>
      </c>
      <c r="E568" s="230" t="s">
        <v>1</v>
      </c>
      <c r="F568" s="231" t="s">
        <v>174</v>
      </c>
      <c r="G568" s="229"/>
      <c r="H568" s="232">
        <v>1998.6</v>
      </c>
      <c r="I568" s="233"/>
      <c r="J568" s="229"/>
      <c r="K568" s="229"/>
      <c r="L568" s="234"/>
      <c r="M568" s="235"/>
      <c r="N568" s="236"/>
      <c r="O568" s="236"/>
      <c r="P568" s="236"/>
      <c r="Q568" s="236"/>
      <c r="R568" s="236"/>
      <c r="S568" s="236"/>
      <c r="T568" s="237"/>
      <c r="AT568" s="238" t="s">
        <v>171</v>
      </c>
      <c r="AU568" s="238" t="s">
        <v>91</v>
      </c>
      <c r="AV568" s="15" t="s">
        <v>169</v>
      </c>
      <c r="AW568" s="15" t="s">
        <v>38</v>
      </c>
      <c r="AX568" s="15" t="s">
        <v>89</v>
      </c>
      <c r="AY568" s="238" t="s">
        <v>162</v>
      </c>
    </row>
    <row r="569" spans="1:65" s="2" customFormat="1" ht="16.5" customHeight="1">
      <c r="A569" s="36"/>
      <c r="B569" s="37"/>
      <c r="C569" s="193" t="s">
        <v>755</v>
      </c>
      <c r="D569" s="193" t="s">
        <v>164</v>
      </c>
      <c r="E569" s="194" t="s">
        <v>756</v>
      </c>
      <c r="F569" s="195" t="s">
        <v>757</v>
      </c>
      <c r="G569" s="196" t="s">
        <v>204</v>
      </c>
      <c r="H569" s="197">
        <v>96.928</v>
      </c>
      <c r="I569" s="198"/>
      <c r="J569" s="199">
        <f>ROUND(I569*H569,2)</f>
        <v>0</v>
      </c>
      <c r="K569" s="195" t="s">
        <v>168</v>
      </c>
      <c r="L569" s="41"/>
      <c r="M569" s="200" t="s">
        <v>1</v>
      </c>
      <c r="N569" s="201" t="s">
        <v>47</v>
      </c>
      <c r="O569" s="73"/>
      <c r="P569" s="202">
        <f>O569*H569</f>
        <v>0</v>
      </c>
      <c r="Q569" s="202">
        <v>0.02337</v>
      </c>
      <c r="R569" s="202">
        <f>Q569*H569</f>
        <v>2.26520736</v>
      </c>
      <c r="S569" s="202">
        <v>0</v>
      </c>
      <c r="T569" s="203">
        <f>S569*H569</f>
        <v>0</v>
      </c>
      <c r="U569" s="36"/>
      <c r="V569" s="36"/>
      <c r="W569" s="36"/>
      <c r="X569" s="36"/>
      <c r="Y569" s="36"/>
      <c r="Z569" s="36"/>
      <c r="AA569" s="36"/>
      <c r="AB569" s="36"/>
      <c r="AC569" s="36"/>
      <c r="AD569" s="36"/>
      <c r="AE569" s="36"/>
      <c r="AR569" s="204" t="s">
        <v>256</v>
      </c>
      <c r="AT569" s="204" t="s">
        <v>164</v>
      </c>
      <c r="AU569" s="204" t="s">
        <v>91</v>
      </c>
      <c r="AY569" s="18" t="s">
        <v>162</v>
      </c>
      <c r="BE569" s="205">
        <f>IF(N569="základní",J569,0)</f>
        <v>0</v>
      </c>
      <c r="BF569" s="205">
        <f>IF(N569="snížená",J569,0)</f>
        <v>0</v>
      </c>
      <c r="BG569" s="205">
        <f>IF(N569="zákl. přenesená",J569,0)</f>
        <v>0</v>
      </c>
      <c r="BH569" s="205">
        <f>IF(N569="sníž. přenesená",J569,0)</f>
        <v>0</v>
      </c>
      <c r="BI569" s="205">
        <f>IF(N569="nulová",J569,0)</f>
        <v>0</v>
      </c>
      <c r="BJ569" s="18" t="s">
        <v>89</v>
      </c>
      <c r="BK569" s="205">
        <f>ROUND(I569*H569,2)</f>
        <v>0</v>
      </c>
      <c r="BL569" s="18" t="s">
        <v>256</v>
      </c>
      <c r="BM569" s="204" t="s">
        <v>758</v>
      </c>
    </row>
    <row r="570" spans="2:51" s="14" customFormat="1" ht="12">
      <c r="B570" s="217"/>
      <c r="C570" s="218"/>
      <c r="D570" s="208" t="s">
        <v>171</v>
      </c>
      <c r="E570" s="219" t="s">
        <v>1</v>
      </c>
      <c r="F570" s="220" t="s">
        <v>759</v>
      </c>
      <c r="G570" s="218"/>
      <c r="H570" s="221">
        <v>96.928</v>
      </c>
      <c r="I570" s="222"/>
      <c r="J570" s="218"/>
      <c r="K570" s="218"/>
      <c r="L570" s="223"/>
      <c r="M570" s="224"/>
      <c r="N570" s="225"/>
      <c r="O570" s="225"/>
      <c r="P570" s="225"/>
      <c r="Q570" s="225"/>
      <c r="R570" s="225"/>
      <c r="S570" s="225"/>
      <c r="T570" s="226"/>
      <c r="AT570" s="227" t="s">
        <v>171</v>
      </c>
      <c r="AU570" s="227" t="s">
        <v>91</v>
      </c>
      <c r="AV570" s="14" t="s">
        <v>91</v>
      </c>
      <c r="AW570" s="14" t="s">
        <v>38</v>
      </c>
      <c r="AX570" s="14" t="s">
        <v>82</v>
      </c>
      <c r="AY570" s="227" t="s">
        <v>162</v>
      </c>
    </row>
    <row r="571" spans="2:51" s="15" customFormat="1" ht="12">
      <c r="B571" s="228"/>
      <c r="C571" s="229"/>
      <c r="D571" s="208" t="s">
        <v>171</v>
      </c>
      <c r="E571" s="230" t="s">
        <v>1</v>
      </c>
      <c r="F571" s="231" t="s">
        <v>174</v>
      </c>
      <c r="G571" s="229"/>
      <c r="H571" s="232">
        <v>96.928</v>
      </c>
      <c r="I571" s="233"/>
      <c r="J571" s="229"/>
      <c r="K571" s="229"/>
      <c r="L571" s="234"/>
      <c r="M571" s="235"/>
      <c r="N571" s="236"/>
      <c r="O571" s="236"/>
      <c r="P571" s="236"/>
      <c r="Q571" s="236"/>
      <c r="R571" s="236"/>
      <c r="S571" s="236"/>
      <c r="T571" s="237"/>
      <c r="AT571" s="238" t="s">
        <v>171</v>
      </c>
      <c r="AU571" s="238" t="s">
        <v>91</v>
      </c>
      <c r="AV571" s="15" t="s">
        <v>169</v>
      </c>
      <c r="AW571" s="15" t="s">
        <v>38</v>
      </c>
      <c r="AX571" s="15" t="s">
        <v>89</v>
      </c>
      <c r="AY571" s="238" t="s">
        <v>162</v>
      </c>
    </row>
    <row r="572" spans="1:65" s="2" customFormat="1" ht="16.5" customHeight="1">
      <c r="A572" s="36"/>
      <c r="B572" s="37"/>
      <c r="C572" s="193" t="s">
        <v>760</v>
      </c>
      <c r="D572" s="193" t="s">
        <v>164</v>
      </c>
      <c r="E572" s="194" t="s">
        <v>761</v>
      </c>
      <c r="F572" s="195" t="s">
        <v>762</v>
      </c>
      <c r="G572" s="196" t="s">
        <v>167</v>
      </c>
      <c r="H572" s="197">
        <v>257.75</v>
      </c>
      <c r="I572" s="198"/>
      <c r="J572" s="199">
        <f>ROUND(I572*H572,2)</f>
        <v>0</v>
      </c>
      <c r="K572" s="195" t="s">
        <v>168</v>
      </c>
      <c r="L572" s="41"/>
      <c r="M572" s="200" t="s">
        <v>1</v>
      </c>
      <c r="N572" s="201" t="s">
        <v>47</v>
      </c>
      <c r="O572" s="73"/>
      <c r="P572" s="202">
        <f>O572*H572</f>
        <v>0</v>
      </c>
      <c r="Q572" s="202">
        <v>0.0139</v>
      </c>
      <c r="R572" s="202">
        <f>Q572*H572</f>
        <v>3.582725</v>
      </c>
      <c r="S572" s="202">
        <v>0</v>
      </c>
      <c r="T572" s="203">
        <f>S572*H572</f>
        <v>0</v>
      </c>
      <c r="U572" s="36"/>
      <c r="V572" s="36"/>
      <c r="W572" s="36"/>
      <c r="X572" s="36"/>
      <c r="Y572" s="36"/>
      <c r="Z572" s="36"/>
      <c r="AA572" s="36"/>
      <c r="AB572" s="36"/>
      <c r="AC572" s="36"/>
      <c r="AD572" s="36"/>
      <c r="AE572" s="36"/>
      <c r="AR572" s="204" t="s">
        <v>256</v>
      </c>
      <c r="AT572" s="204" t="s">
        <v>164</v>
      </c>
      <c r="AU572" s="204" t="s">
        <v>91</v>
      </c>
      <c r="AY572" s="18" t="s">
        <v>162</v>
      </c>
      <c r="BE572" s="205">
        <f>IF(N572="základní",J572,0)</f>
        <v>0</v>
      </c>
      <c r="BF572" s="205">
        <f>IF(N572="snížená",J572,0)</f>
        <v>0</v>
      </c>
      <c r="BG572" s="205">
        <f>IF(N572="zákl. přenesená",J572,0)</f>
        <v>0</v>
      </c>
      <c r="BH572" s="205">
        <f>IF(N572="sníž. přenesená",J572,0)</f>
        <v>0</v>
      </c>
      <c r="BI572" s="205">
        <f>IF(N572="nulová",J572,0)</f>
        <v>0</v>
      </c>
      <c r="BJ572" s="18" t="s">
        <v>89</v>
      </c>
      <c r="BK572" s="205">
        <f>ROUND(I572*H572,2)</f>
        <v>0</v>
      </c>
      <c r="BL572" s="18" t="s">
        <v>256</v>
      </c>
      <c r="BM572" s="204" t="s">
        <v>763</v>
      </c>
    </row>
    <row r="573" spans="2:51" s="13" customFormat="1" ht="12">
      <c r="B573" s="206"/>
      <c r="C573" s="207"/>
      <c r="D573" s="208" t="s">
        <v>171</v>
      </c>
      <c r="E573" s="209" t="s">
        <v>1</v>
      </c>
      <c r="F573" s="210" t="s">
        <v>172</v>
      </c>
      <c r="G573" s="207"/>
      <c r="H573" s="209" t="s">
        <v>1</v>
      </c>
      <c r="I573" s="211"/>
      <c r="J573" s="207"/>
      <c r="K573" s="207"/>
      <c r="L573" s="212"/>
      <c r="M573" s="213"/>
      <c r="N573" s="214"/>
      <c r="O573" s="214"/>
      <c r="P573" s="214"/>
      <c r="Q573" s="214"/>
      <c r="R573" s="214"/>
      <c r="S573" s="214"/>
      <c r="T573" s="215"/>
      <c r="AT573" s="216" t="s">
        <v>171</v>
      </c>
      <c r="AU573" s="216" t="s">
        <v>91</v>
      </c>
      <c r="AV573" s="13" t="s">
        <v>89</v>
      </c>
      <c r="AW573" s="13" t="s">
        <v>38</v>
      </c>
      <c r="AX573" s="13" t="s">
        <v>82</v>
      </c>
      <c r="AY573" s="216" t="s">
        <v>162</v>
      </c>
    </row>
    <row r="574" spans="2:51" s="14" customFormat="1" ht="12">
      <c r="B574" s="217"/>
      <c r="C574" s="218"/>
      <c r="D574" s="208" t="s">
        <v>171</v>
      </c>
      <c r="E574" s="219" t="s">
        <v>1</v>
      </c>
      <c r="F574" s="220" t="s">
        <v>764</v>
      </c>
      <c r="G574" s="218"/>
      <c r="H574" s="221">
        <v>257.75</v>
      </c>
      <c r="I574" s="222"/>
      <c r="J574" s="218"/>
      <c r="K574" s="218"/>
      <c r="L574" s="223"/>
      <c r="M574" s="224"/>
      <c r="N574" s="225"/>
      <c r="O574" s="225"/>
      <c r="P574" s="225"/>
      <c r="Q574" s="225"/>
      <c r="R574" s="225"/>
      <c r="S574" s="225"/>
      <c r="T574" s="226"/>
      <c r="AT574" s="227" t="s">
        <v>171</v>
      </c>
      <c r="AU574" s="227" t="s">
        <v>91</v>
      </c>
      <c r="AV574" s="14" t="s">
        <v>91</v>
      </c>
      <c r="AW574" s="14" t="s">
        <v>38</v>
      </c>
      <c r="AX574" s="14" t="s">
        <v>82</v>
      </c>
      <c r="AY574" s="227" t="s">
        <v>162</v>
      </c>
    </row>
    <row r="575" spans="2:51" s="15" customFormat="1" ht="12">
      <c r="B575" s="228"/>
      <c r="C575" s="229"/>
      <c r="D575" s="208" t="s">
        <v>171</v>
      </c>
      <c r="E575" s="230" t="s">
        <v>1</v>
      </c>
      <c r="F575" s="231" t="s">
        <v>174</v>
      </c>
      <c r="G575" s="229"/>
      <c r="H575" s="232">
        <v>257.75</v>
      </c>
      <c r="I575" s="233"/>
      <c r="J575" s="229"/>
      <c r="K575" s="229"/>
      <c r="L575" s="234"/>
      <c r="M575" s="235"/>
      <c r="N575" s="236"/>
      <c r="O575" s="236"/>
      <c r="P575" s="236"/>
      <c r="Q575" s="236"/>
      <c r="R575" s="236"/>
      <c r="S575" s="236"/>
      <c r="T575" s="237"/>
      <c r="AT575" s="238" t="s">
        <v>171</v>
      </c>
      <c r="AU575" s="238" t="s">
        <v>91</v>
      </c>
      <c r="AV575" s="15" t="s">
        <v>169</v>
      </c>
      <c r="AW575" s="15" t="s">
        <v>38</v>
      </c>
      <c r="AX575" s="15" t="s">
        <v>89</v>
      </c>
      <c r="AY575" s="238" t="s">
        <v>162</v>
      </c>
    </row>
    <row r="576" spans="1:65" s="2" customFormat="1" ht="16.5" customHeight="1">
      <c r="A576" s="36"/>
      <c r="B576" s="37"/>
      <c r="C576" s="193" t="s">
        <v>765</v>
      </c>
      <c r="D576" s="193" t="s">
        <v>164</v>
      </c>
      <c r="E576" s="194" t="s">
        <v>766</v>
      </c>
      <c r="F576" s="195" t="s">
        <v>767</v>
      </c>
      <c r="G576" s="196" t="s">
        <v>167</v>
      </c>
      <c r="H576" s="197">
        <v>236.32</v>
      </c>
      <c r="I576" s="198"/>
      <c r="J576" s="199">
        <f>ROUND(I576*H576,2)</f>
        <v>0</v>
      </c>
      <c r="K576" s="195" t="s">
        <v>168</v>
      </c>
      <c r="L576" s="41"/>
      <c r="M576" s="200" t="s">
        <v>1</v>
      </c>
      <c r="N576" s="201" t="s">
        <v>47</v>
      </c>
      <c r="O576" s="73"/>
      <c r="P576" s="202">
        <f>O576*H576</f>
        <v>0</v>
      </c>
      <c r="Q576" s="202">
        <v>0</v>
      </c>
      <c r="R576" s="202">
        <f>Q576*H576</f>
        <v>0</v>
      </c>
      <c r="S576" s="202">
        <v>0.04</v>
      </c>
      <c r="T576" s="203">
        <f>S576*H576</f>
        <v>9.4528</v>
      </c>
      <c r="U576" s="36"/>
      <c r="V576" s="36"/>
      <c r="W576" s="36"/>
      <c r="X576" s="36"/>
      <c r="Y576" s="36"/>
      <c r="Z576" s="36"/>
      <c r="AA576" s="36"/>
      <c r="AB576" s="36"/>
      <c r="AC576" s="36"/>
      <c r="AD576" s="36"/>
      <c r="AE576" s="36"/>
      <c r="AR576" s="204" t="s">
        <v>256</v>
      </c>
      <c r="AT576" s="204" t="s">
        <v>164</v>
      </c>
      <c r="AU576" s="204" t="s">
        <v>91</v>
      </c>
      <c r="AY576" s="18" t="s">
        <v>162</v>
      </c>
      <c r="BE576" s="205">
        <f>IF(N576="základní",J576,0)</f>
        <v>0</v>
      </c>
      <c r="BF576" s="205">
        <f>IF(N576="snížená",J576,0)</f>
        <v>0</v>
      </c>
      <c r="BG576" s="205">
        <f>IF(N576="zákl. přenesená",J576,0)</f>
        <v>0</v>
      </c>
      <c r="BH576" s="205">
        <f>IF(N576="sníž. přenesená",J576,0)</f>
        <v>0</v>
      </c>
      <c r="BI576" s="205">
        <f>IF(N576="nulová",J576,0)</f>
        <v>0</v>
      </c>
      <c r="BJ576" s="18" t="s">
        <v>89</v>
      </c>
      <c r="BK576" s="205">
        <f>ROUND(I576*H576,2)</f>
        <v>0</v>
      </c>
      <c r="BL576" s="18" t="s">
        <v>256</v>
      </c>
      <c r="BM576" s="204" t="s">
        <v>768</v>
      </c>
    </row>
    <row r="577" spans="2:51" s="13" customFormat="1" ht="12">
      <c r="B577" s="206"/>
      <c r="C577" s="207"/>
      <c r="D577" s="208" t="s">
        <v>171</v>
      </c>
      <c r="E577" s="209" t="s">
        <v>1</v>
      </c>
      <c r="F577" s="210" t="s">
        <v>441</v>
      </c>
      <c r="G577" s="207"/>
      <c r="H577" s="209" t="s">
        <v>1</v>
      </c>
      <c r="I577" s="211"/>
      <c r="J577" s="207"/>
      <c r="K577" s="207"/>
      <c r="L577" s="212"/>
      <c r="M577" s="213"/>
      <c r="N577" s="214"/>
      <c r="O577" s="214"/>
      <c r="P577" s="214"/>
      <c r="Q577" s="214"/>
      <c r="R577" s="214"/>
      <c r="S577" s="214"/>
      <c r="T577" s="215"/>
      <c r="AT577" s="216" t="s">
        <v>171</v>
      </c>
      <c r="AU577" s="216" t="s">
        <v>91</v>
      </c>
      <c r="AV577" s="13" t="s">
        <v>89</v>
      </c>
      <c r="AW577" s="13" t="s">
        <v>38</v>
      </c>
      <c r="AX577" s="13" t="s">
        <v>82</v>
      </c>
      <c r="AY577" s="216" t="s">
        <v>162</v>
      </c>
    </row>
    <row r="578" spans="2:51" s="14" customFormat="1" ht="12">
      <c r="B578" s="217"/>
      <c r="C578" s="218"/>
      <c r="D578" s="208" t="s">
        <v>171</v>
      </c>
      <c r="E578" s="219" t="s">
        <v>1</v>
      </c>
      <c r="F578" s="220" t="s">
        <v>769</v>
      </c>
      <c r="G578" s="218"/>
      <c r="H578" s="221">
        <v>236.32</v>
      </c>
      <c r="I578" s="222"/>
      <c r="J578" s="218"/>
      <c r="K578" s="218"/>
      <c r="L578" s="223"/>
      <c r="M578" s="224"/>
      <c r="N578" s="225"/>
      <c r="O578" s="225"/>
      <c r="P578" s="225"/>
      <c r="Q578" s="225"/>
      <c r="R578" s="225"/>
      <c r="S578" s="225"/>
      <c r="T578" s="226"/>
      <c r="AT578" s="227" t="s">
        <v>171</v>
      </c>
      <c r="AU578" s="227" t="s">
        <v>91</v>
      </c>
      <c r="AV578" s="14" t="s">
        <v>91</v>
      </c>
      <c r="AW578" s="14" t="s">
        <v>38</v>
      </c>
      <c r="AX578" s="14" t="s">
        <v>82</v>
      </c>
      <c r="AY578" s="227" t="s">
        <v>162</v>
      </c>
    </row>
    <row r="579" spans="2:51" s="15" customFormat="1" ht="12">
      <c r="B579" s="228"/>
      <c r="C579" s="229"/>
      <c r="D579" s="208" t="s">
        <v>171</v>
      </c>
      <c r="E579" s="230" t="s">
        <v>1</v>
      </c>
      <c r="F579" s="231" t="s">
        <v>174</v>
      </c>
      <c r="G579" s="229"/>
      <c r="H579" s="232">
        <v>236.32</v>
      </c>
      <c r="I579" s="233"/>
      <c r="J579" s="229"/>
      <c r="K579" s="229"/>
      <c r="L579" s="234"/>
      <c r="M579" s="235"/>
      <c r="N579" s="236"/>
      <c r="O579" s="236"/>
      <c r="P579" s="236"/>
      <c r="Q579" s="236"/>
      <c r="R579" s="236"/>
      <c r="S579" s="236"/>
      <c r="T579" s="237"/>
      <c r="AT579" s="238" t="s">
        <v>171</v>
      </c>
      <c r="AU579" s="238" t="s">
        <v>91</v>
      </c>
      <c r="AV579" s="15" t="s">
        <v>169</v>
      </c>
      <c r="AW579" s="15" t="s">
        <v>38</v>
      </c>
      <c r="AX579" s="15" t="s">
        <v>89</v>
      </c>
      <c r="AY579" s="238" t="s">
        <v>162</v>
      </c>
    </row>
    <row r="580" spans="1:65" s="2" customFormat="1" ht="16.5" customHeight="1">
      <c r="A580" s="36"/>
      <c r="B580" s="37"/>
      <c r="C580" s="193" t="s">
        <v>770</v>
      </c>
      <c r="D580" s="193" t="s">
        <v>164</v>
      </c>
      <c r="E580" s="194" t="s">
        <v>771</v>
      </c>
      <c r="F580" s="195" t="s">
        <v>772</v>
      </c>
      <c r="G580" s="196" t="s">
        <v>167</v>
      </c>
      <c r="H580" s="197">
        <v>245.352</v>
      </c>
      <c r="I580" s="198"/>
      <c r="J580" s="199">
        <f>ROUND(I580*H580,2)</f>
        <v>0</v>
      </c>
      <c r="K580" s="195" t="s">
        <v>168</v>
      </c>
      <c r="L580" s="41"/>
      <c r="M580" s="200" t="s">
        <v>1</v>
      </c>
      <c r="N580" s="201" t="s">
        <v>47</v>
      </c>
      <c r="O580" s="73"/>
      <c r="P580" s="202">
        <f>O580*H580</f>
        <v>0</v>
      </c>
      <c r="Q580" s="202">
        <v>0</v>
      </c>
      <c r="R580" s="202">
        <f>Q580*H580</f>
        <v>0</v>
      </c>
      <c r="S580" s="202">
        <v>0</v>
      </c>
      <c r="T580" s="203">
        <f>S580*H580</f>
        <v>0</v>
      </c>
      <c r="U580" s="36"/>
      <c r="V580" s="36"/>
      <c r="W580" s="36"/>
      <c r="X580" s="36"/>
      <c r="Y580" s="36"/>
      <c r="Z580" s="36"/>
      <c r="AA580" s="36"/>
      <c r="AB580" s="36"/>
      <c r="AC580" s="36"/>
      <c r="AD580" s="36"/>
      <c r="AE580" s="36"/>
      <c r="AR580" s="204" t="s">
        <v>256</v>
      </c>
      <c r="AT580" s="204" t="s">
        <v>164</v>
      </c>
      <c r="AU580" s="204" t="s">
        <v>91</v>
      </c>
      <c r="AY580" s="18" t="s">
        <v>162</v>
      </c>
      <c r="BE580" s="205">
        <f>IF(N580="základní",J580,0)</f>
        <v>0</v>
      </c>
      <c r="BF580" s="205">
        <f>IF(N580="snížená",J580,0)</f>
        <v>0</v>
      </c>
      <c r="BG580" s="205">
        <f>IF(N580="zákl. přenesená",J580,0)</f>
        <v>0</v>
      </c>
      <c r="BH580" s="205">
        <f>IF(N580="sníž. přenesená",J580,0)</f>
        <v>0</v>
      </c>
      <c r="BI580" s="205">
        <f>IF(N580="nulová",J580,0)</f>
        <v>0</v>
      </c>
      <c r="BJ580" s="18" t="s">
        <v>89</v>
      </c>
      <c r="BK580" s="205">
        <f>ROUND(I580*H580,2)</f>
        <v>0</v>
      </c>
      <c r="BL580" s="18" t="s">
        <v>256</v>
      </c>
      <c r="BM580" s="204" t="s">
        <v>773</v>
      </c>
    </row>
    <row r="581" spans="1:47" s="2" customFormat="1" ht="19.5">
      <c r="A581" s="36"/>
      <c r="B581" s="37"/>
      <c r="C581" s="38"/>
      <c r="D581" s="208" t="s">
        <v>271</v>
      </c>
      <c r="E581" s="38"/>
      <c r="F581" s="250" t="s">
        <v>774</v>
      </c>
      <c r="G581" s="38"/>
      <c r="H581" s="38"/>
      <c r="I581" s="251"/>
      <c r="J581" s="38"/>
      <c r="K581" s="38"/>
      <c r="L581" s="41"/>
      <c r="M581" s="252"/>
      <c r="N581" s="253"/>
      <c r="O581" s="73"/>
      <c r="P581" s="73"/>
      <c r="Q581" s="73"/>
      <c r="R581" s="73"/>
      <c r="S581" s="73"/>
      <c r="T581" s="74"/>
      <c r="U581" s="36"/>
      <c r="V581" s="36"/>
      <c r="W581" s="36"/>
      <c r="X581" s="36"/>
      <c r="Y581" s="36"/>
      <c r="Z581" s="36"/>
      <c r="AA581" s="36"/>
      <c r="AB581" s="36"/>
      <c r="AC581" s="36"/>
      <c r="AD581" s="36"/>
      <c r="AE581" s="36"/>
      <c r="AT581" s="18" t="s">
        <v>271</v>
      </c>
      <c r="AU581" s="18" t="s">
        <v>91</v>
      </c>
    </row>
    <row r="582" spans="2:51" s="13" customFormat="1" ht="12">
      <c r="B582" s="206"/>
      <c r="C582" s="207"/>
      <c r="D582" s="208" t="s">
        <v>171</v>
      </c>
      <c r="E582" s="209" t="s">
        <v>1</v>
      </c>
      <c r="F582" s="210" t="s">
        <v>172</v>
      </c>
      <c r="G582" s="207"/>
      <c r="H582" s="209" t="s">
        <v>1</v>
      </c>
      <c r="I582" s="211"/>
      <c r="J582" s="207"/>
      <c r="K582" s="207"/>
      <c r="L582" s="212"/>
      <c r="M582" s="213"/>
      <c r="N582" s="214"/>
      <c r="O582" s="214"/>
      <c r="P582" s="214"/>
      <c r="Q582" s="214"/>
      <c r="R582" s="214"/>
      <c r="S582" s="214"/>
      <c r="T582" s="215"/>
      <c r="AT582" s="216" t="s">
        <v>171</v>
      </c>
      <c r="AU582" s="216" t="s">
        <v>91</v>
      </c>
      <c r="AV582" s="13" t="s">
        <v>89</v>
      </c>
      <c r="AW582" s="13" t="s">
        <v>38</v>
      </c>
      <c r="AX582" s="13" t="s">
        <v>82</v>
      </c>
      <c r="AY582" s="216" t="s">
        <v>162</v>
      </c>
    </row>
    <row r="583" spans="2:51" s="14" customFormat="1" ht="12">
      <c r="B583" s="217"/>
      <c r="C583" s="218"/>
      <c r="D583" s="208" t="s">
        <v>171</v>
      </c>
      <c r="E583" s="219" t="s">
        <v>1</v>
      </c>
      <c r="F583" s="220" t="s">
        <v>775</v>
      </c>
      <c r="G583" s="218"/>
      <c r="H583" s="221">
        <v>245.352</v>
      </c>
      <c r="I583" s="222"/>
      <c r="J583" s="218"/>
      <c r="K583" s="218"/>
      <c r="L583" s="223"/>
      <c r="M583" s="224"/>
      <c r="N583" s="225"/>
      <c r="O583" s="225"/>
      <c r="P583" s="225"/>
      <c r="Q583" s="225"/>
      <c r="R583" s="225"/>
      <c r="S583" s="225"/>
      <c r="T583" s="226"/>
      <c r="AT583" s="227" t="s">
        <v>171</v>
      </c>
      <c r="AU583" s="227" t="s">
        <v>91</v>
      </c>
      <c r="AV583" s="14" t="s">
        <v>91</v>
      </c>
      <c r="AW583" s="14" t="s">
        <v>38</v>
      </c>
      <c r="AX583" s="14" t="s">
        <v>82</v>
      </c>
      <c r="AY583" s="227" t="s">
        <v>162</v>
      </c>
    </row>
    <row r="584" spans="2:51" s="15" customFormat="1" ht="12">
      <c r="B584" s="228"/>
      <c r="C584" s="229"/>
      <c r="D584" s="208" t="s">
        <v>171</v>
      </c>
      <c r="E584" s="230" t="s">
        <v>1</v>
      </c>
      <c r="F584" s="231" t="s">
        <v>174</v>
      </c>
      <c r="G584" s="229"/>
      <c r="H584" s="232">
        <v>245.352</v>
      </c>
      <c r="I584" s="233"/>
      <c r="J584" s="229"/>
      <c r="K584" s="229"/>
      <c r="L584" s="234"/>
      <c r="M584" s="235"/>
      <c r="N584" s="236"/>
      <c r="O584" s="236"/>
      <c r="P584" s="236"/>
      <c r="Q584" s="236"/>
      <c r="R584" s="236"/>
      <c r="S584" s="236"/>
      <c r="T584" s="237"/>
      <c r="AT584" s="238" t="s">
        <v>171</v>
      </c>
      <c r="AU584" s="238" t="s">
        <v>91</v>
      </c>
      <c r="AV584" s="15" t="s">
        <v>169</v>
      </c>
      <c r="AW584" s="15" t="s">
        <v>38</v>
      </c>
      <c r="AX584" s="15" t="s">
        <v>89</v>
      </c>
      <c r="AY584" s="238" t="s">
        <v>162</v>
      </c>
    </row>
    <row r="585" spans="1:65" s="2" customFormat="1" ht="16.5" customHeight="1">
      <c r="A585" s="36"/>
      <c r="B585" s="37"/>
      <c r="C585" s="254" t="s">
        <v>776</v>
      </c>
      <c r="D585" s="254" t="s">
        <v>283</v>
      </c>
      <c r="E585" s="255" t="s">
        <v>732</v>
      </c>
      <c r="F585" s="256" t="s">
        <v>733</v>
      </c>
      <c r="G585" s="257" t="s">
        <v>204</v>
      </c>
      <c r="H585" s="258">
        <v>14.721</v>
      </c>
      <c r="I585" s="259"/>
      <c r="J585" s="260">
        <f>ROUND(I585*H585,2)</f>
        <v>0</v>
      </c>
      <c r="K585" s="256" t="s">
        <v>168</v>
      </c>
      <c r="L585" s="261"/>
      <c r="M585" s="262" t="s">
        <v>1</v>
      </c>
      <c r="N585" s="263" t="s">
        <v>47</v>
      </c>
      <c r="O585" s="73"/>
      <c r="P585" s="202">
        <f>O585*H585</f>
        <v>0</v>
      </c>
      <c r="Q585" s="202">
        <v>0.55</v>
      </c>
      <c r="R585" s="202">
        <f>Q585*H585</f>
        <v>8.09655</v>
      </c>
      <c r="S585" s="202">
        <v>0</v>
      </c>
      <c r="T585" s="203">
        <f>S585*H585</f>
        <v>0</v>
      </c>
      <c r="U585" s="36"/>
      <c r="V585" s="36"/>
      <c r="W585" s="36"/>
      <c r="X585" s="36"/>
      <c r="Y585" s="36"/>
      <c r="Z585" s="36"/>
      <c r="AA585" s="36"/>
      <c r="AB585" s="36"/>
      <c r="AC585" s="36"/>
      <c r="AD585" s="36"/>
      <c r="AE585" s="36"/>
      <c r="AR585" s="204" t="s">
        <v>335</v>
      </c>
      <c r="AT585" s="204" t="s">
        <v>283</v>
      </c>
      <c r="AU585" s="204" t="s">
        <v>91</v>
      </c>
      <c r="AY585" s="18" t="s">
        <v>162</v>
      </c>
      <c r="BE585" s="205">
        <f>IF(N585="základní",J585,0)</f>
        <v>0</v>
      </c>
      <c r="BF585" s="205">
        <f>IF(N585="snížená",J585,0)</f>
        <v>0</v>
      </c>
      <c r="BG585" s="205">
        <f>IF(N585="zákl. přenesená",J585,0)</f>
        <v>0</v>
      </c>
      <c r="BH585" s="205">
        <f>IF(N585="sníž. přenesená",J585,0)</f>
        <v>0</v>
      </c>
      <c r="BI585" s="205">
        <f>IF(N585="nulová",J585,0)</f>
        <v>0</v>
      </c>
      <c r="BJ585" s="18" t="s">
        <v>89</v>
      </c>
      <c r="BK585" s="205">
        <f>ROUND(I585*H585,2)</f>
        <v>0</v>
      </c>
      <c r="BL585" s="18" t="s">
        <v>256</v>
      </c>
      <c r="BM585" s="204" t="s">
        <v>777</v>
      </c>
    </row>
    <row r="586" spans="1:47" s="2" customFormat="1" ht="19.5">
      <c r="A586" s="36"/>
      <c r="B586" s="37"/>
      <c r="C586" s="38"/>
      <c r="D586" s="208" t="s">
        <v>271</v>
      </c>
      <c r="E586" s="38"/>
      <c r="F586" s="250" t="s">
        <v>778</v>
      </c>
      <c r="G586" s="38"/>
      <c r="H586" s="38"/>
      <c r="I586" s="251"/>
      <c r="J586" s="38"/>
      <c r="K586" s="38"/>
      <c r="L586" s="41"/>
      <c r="M586" s="252"/>
      <c r="N586" s="253"/>
      <c r="O586" s="73"/>
      <c r="P586" s="73"/>
      <c r="Q586" s="73"/>
      <c r="R586" s="73"/>
      <c r="S586" s="73"/>
      <c r="T586" s="74"/>
      <c r="U586" s="36"/>
      <c r="V586" s="36"/>
      <c r="W586" s="36"/>
      <c r="X586" s="36"/>
      <c r="Y586" s="36"/>
      <c r="Z586" s="36"/>
      <c r="AA586" s="36"/>
      <c r="AB586" s="36"/>
      <c r="AC586" s="36"/>
      <c r="AD586" s="36"/>
      <c r="AE586" s="36"/>
      <c r="AT586" s="18" t="s">
        <v>271</v>
      </c>
      <c r="AU586" s="18" t="s">
        <v>91</v>
      </c>
    </row>
    <row r="587" spans="2:51" s="14" customFormat="1" ht="12">
      <c r="B587" s="217"/>
      <c r="C587" s="218"/>
      <c r="D587" s="208" t="s">
        <v>171</v>
      </c>
      <c r="E587" s="218"/>
      <c r="F587" s="220" t="s">
        <v>779</v>
      </c>
      <c r="G587" s="218"/>
      <c r="H587" s="221">
        <v>14.721</v>
      </c>
      <c r="I587" s="222"/>
      <c r="J587" s="218"/>
      <c r="K587" s="218"/>
      <c r="L587" s="223"/>
      <c r="M587" s="224"/>
      <c r="N587" s="225"/>
      <c r="O587" s="225"/>
      <c r="P587" s="225"/>
      <c r="Q587" s="225"/>
      <c r="R587" s="225"/>
      <c r="S587" s="225"/>
      <c r="T587" s="226"/>
      <c r="AT587" s="227" t="s">
        <v>171</v>
      </c>
      <c r="AU587" s="227" t="s">
        <v>91</v>
      </c>
      <c r="AV587" s="14" t="s">
        <v>91</v>
      </c>
      <c r="AW587" s="14" t="s">
        <v>4</v>
      </c>
      <c r="AX587" s="14" t="s">
        <v>89</v>
      </c>
      <c r="AY587" s="227" t="s">
        <v>162</v>
      </c>
    </row>
    <row r="588" spans="1:65" s="2" customFormat="1" ht="16.5" customHeight="1">
      <c r="A588" s="36"/>
      <c r="B588" s="37"/>
      <c r="C588" s="193" t="s">
        <v>780</v>
      </c>
      <c r="D588" s="193" t="s">
        <v>164</v>
      </c>
      <c r="E588" s="194" t="s">
        <v>781</v>
      </c>
      <c r="F588" s="195" t="s">
        <v>782</v>
      </c>
      <c r="G588" s="196" t="s">
        <v>204</v>
      </c>
      <c r="H588" s="197">
        <v>14.721</v>
      </c>
      <c r="I588" s="198"/>
      <c r="J588" s="199">
        <f>ROUND(I588*H588,2)</f>
        <v>0</v>
      </c>
      <c r="K588" s="195" t="s">
        <v>168</v>
      </c>
      <c r="L588" s="41"/>
      <c r="M588" s="200" t="s">
        <v>1</v>
      </c>
      <c r="N588" s="201" t="s">
        <v>47</v>
      </c>
      <c r="O588" s="73"/>
      <c r="P588" s="202">
        <f>O588*H588</f>
        <v>0</v>
      </c>
      <c r="Q588" s="202">
        <v>0.00281</v>
      </c>
      <c r="R588" s="202">
        <f>Q588*H588</f>
        <v>0.04136601</v>
      </c>
      <c r="S588" s="202">
        <v>0</v>
      </c>
      <c r="T588" s="203">
        <f>S588*H588</f>
        <v>0</v>
      </c>
      <c r="U588" s="36"/>
      <c r="V588" s="36"/>
      <c r="W588" s="36"/>
      <c r="X588" s="36"/>
      <c r="Y588" s="36"/>
      <c r="Z588" s="36"/>
      <c r="AA588" s="36"/>
      <c r="AB588" s="36"/>
      <c r="AC588" s="36"/>
      <c r="AD588" s="36"/>
      <c r="AE588" s="36"/>
      <c r="AR588" s="204" t="s">
        <v>256</v>
      </c>
      <c r="AT588" s="204" t="s">
        <v>164</v>
      </c>
      <c r="AU588" s="204" t="s">
        <v>91</v>
      </c>
      <c r="AY588" s="18" t="s">
        <v>162</v>
      </c>
      <c r="BE588" s="205">
        <f>IF(N588="základní",J588,0)</f>
        <v>0</v>
      </c>
      <c r="BF588" s="205">
        <f>IF(N588="snížená",J588,0)</f>
        <v>0</v>
      </c>
      <c r="BG588" s="205">
        <f>IF(N588="zákl. přenesená",J588,0)</f>
        <v>0</v>
      </c>
      <c r="BH588" s="205">
        <f>IF(N588="sníž. přenesená",J588,0)</f>
        <v>0</v>
      </c>
      <c r="BI588" s="205">
        <f>IF(N588="nulová",J588,0)</f>
        <v>0</v>
      </c>
      <c r="BJ588" s="18" t="s">
        <v>89</v>
      </c>
      <c r="BK588" s="205">
        <f>ROUND(I588*H588,2)</f>
        <v>0</v>
      </c>
      <c r="BL588" s="18" t="s">
        <v>256</v>
      </c>
      <c r="BM588" s="204" t="s">
        <v>783</v>
      </c>
    </row>
    <row r="589" spans="1:65" s="2" customFormat="1" ht="16.5" customHeight="1">
      <c r="A589" s="36"/>
      <c r="B589" s="37"/>
      <c r="C589" s="193" t="s">
        <v>784</v>
      </c>
      <c r="D589" s="193" t="s">
        <v>164</v>
      </c>
      <c r="E589" s="194" t="s">
        <v>785</v>
      </c>
      <c r="F589" s="195" t="s">
        <v>786</v>
      </c>
      <c r="G589" s="196" t="s">
        <v>606</v>
      </c>
      <c r="H589" s="264"/>
      <c r="I589" s="198"/>
      <c r="J589" s="199">
        <f>ROUND(I589*H589,2)</f>
        <v>0</v>
      </c>
      <c r="K589" s="195" t="s">
        <v>168</v>
      </c>
      <c r="L589" s="41"/>
      <c r="M589" s="200" t="s">
        <v>1</v>
      </c>
      <c r="N589" s="201" t="s">
        <v>47</v>
      </c>
      <c r="O589" s="73"/>
      <c r="P589" s="202">
        <f>O589*H589</f>
        <v>0</v>
      </c>
      <c r="Q589" s="202">
        <v>0</v>
      </c>
      <c r="R589" s="202">
        <f>Q589*H589</f>
        <v>0</v>
      </c>
      <c r="S589" s="202">
        <v>0</v>
      </c>
      <c r="T589" s="203">
        <f>S589*H589</f>
        <v>0</v>
      </c>
      <c r="U589" s="36"/>
      <c r="V589" s="36"/>
      <c r="W589" s="36"/>
      <c r="X589" s="36"/>
      <c r="Y589" s="36"/>
      <c r="Z589" s="36"/>
      <c r="AA589" s="36"/>
      <c r="AB589" s="36"/>
      <c r="AC589" s="36"/>
      <c r="AD589" s="36"/>
      <c r="AE589" s="36"/>
      <c r="AR589" s="204" t="s">
        <v>256</v>
      </c>
      <c r="AT589" s="204" t="s">
        <v>164</v>
      </c>
      <c r="AU589" s="204" t="s">
        <v>91</v>
      </c>
      <c r="AY589" s="18" t="s">
        <v>162</v>
      </c>
      <c r="BE589" s="205">
        <f>IF(N589="základní",J589,0)</f>
        <v>0</v>
      </c>
      <c r="BF589" s="205">
        <f>IF(N589="snížená",J589,0)</f>
        <v>0</v>
      </c>
      <c r="BG589" s="205">
        <f>IF(N589="zákl. přenesená",J589,0)</f>
        <v>0</v>
      </c>
      <c r="BH589" s="205">
        <f>IF(N589="sníž. přenesená",J589,0)</f>
        <v>0</v>
      </c>
      <c r="BI589" s="205">
        <f>IF(N589="nulová",J589,0)</f>
        <v>0</v>
      </c>
      <c r="BJ589" s="18" t="s">
        <v>89</v>
      </c>
      <c r="BK589" s="205">
        <f>ROUND(I589*H589,2)</f>
        <v>0</v>
      </c>
      <c r="BL589" s="18" t="s">
        <v>256</v>
      </c>
      <c r="BM589" s="204" t="s">
        <v>787</v>
      </c>
    </row>
    <row r="590" spans="2:63" s="12" customFormat="1" ht="22.9" customHeight="1">
      <c r="B590" s="177"/>
      <c r="C590" s="178"/>
      <c r="D590" s="179" t="s">
        <v>81</v>
      </c>
      <c r="E590" s="191" t="s">
        <v>788</v>
      </c>
      <c r="F590" s="191" t="s">
        <v>789</v>
      </c>
      <c r="G590" s="178"/>
      <c r="H590" s="178"/>
      <c r="I590" s="181"/>
      <c r="J590" s="192">
        <f>BK590</f>
        <v>0</v>
      </c>
      <c r="K590" s="178"/>
      <c r="L590" s="183"/>
      <c r="M590" s="184"/>
      <c r="N590" s="185"/>
      <c r="O590" s="185"/>
      <c r="P590" s="186">
        <f>SUM(P591:P608)</f>
        <v>0</v>
      </c>
      <c r="Q590" s="185"/>
      <c r="R590" s="186">
        <f>SUM(R591:R608)</f>
        <v>9.188121599999999</v>
      </c>
      <c r="S590" s="185"/>
      <c r="T590" s="187">
        <f>SUM(T591:T608)</f>
        <v>0</v>
      </c>
      <c r="AR590" s="188" t="s">
        <v>91</v>
      </c>
      <c r="AT590" s="189" t="s">
        <v>81</v>
      </c>
      <c r="AU590" s="189" t="s">
        <v>89</v>
      </c>
      <c r="AY590" s="188" t="s">
        <v>162</v>
      </c>
      <c r="BK590" s="190">
        <f>SUM(BK591:BK608)</f>
        <v>0</v>
      </c>
    </row>
    <row r="591" spans="1:65" s="2" customFormat="1" ht="16.5" customHeight="1">
      <c r="A591" s="36"/>
      <c r="B591" s="37"/>
      <c r="C591" s="193" t="s">
        <v>790</v>
      </c>
      <c r="D591" s="193" t="s">
        <v>164</v>
      </c>
      <c r="E591" s="194" t="s">
        <v>791</v>
      </c>
      <c r="F591" s="195" t="s">
        <v>792</v>
      </c>
      <c r="G591" s="196" t="s">
        <v>167</v>
      </c>
      <c r="H591" s="197">
        <v>236.32</v>
      </c>
      <c r="I591" s="198"/>
      <c r="J591" s="199">
        <f>ROUND(I591*H591,2)</f>
        <v>0</v>
      </c>
      <c r="K591" s="195" t="s">
        <v>168</v>
      </c>
      <c r="L591" s="41"/>
      <c r="M591" s="200" t="s">
        <v>1</v>
      </c>
      <c r="N591" s="201" t="s">
        <v>47</v>
      </c>
      <c r="O591" s="73"/>
      <c r="P591" s="202">
        <f>O591*H591</f>
        <v>0</v>
      </c>
      <c r="Q591" s="202">
        <v>0.0001</v>
      </c>
      <c r="R591" s="202">
        <f>Q591*H591</f>
        <v>0.023632</v>
      </c>
      <c r="S591" s="202">
        <v>0</v>
      </c>
      <c r="T591" s="203">
        <f>S591*H591</f>
        <v>0</v>
      </c>
      <c r="U591" s="36"/>
      <c r="V591" s="36"/>
      <c r="W591" s="36"/>
      <c r="X591" s="36"/>
      <c r="Y591" s="36"/>
      <c r="Z591" s="36"/>
      <c r="AA591" s="36"/>
      <c r="AB591" s="36"/>
      <c r="AC591" s="36"/>
      <c r="AD591" s="36"/>
      <c r="AE591" s="36"/>
      <c r="AR591" s="204" t="s">
        <v>256</v>
      </c>
      <c r="AT591" s="204" t="s">
        <v>164</v>
      </c>
      <c r="AU591" s="204" t="s">
        <v>91</v>
      </c>
      <c r="AY591" s="18" t="s">
        <v>162</v>
      </c>
      <c r="BE591" s="205">
        <f>IF(N591="základní",J591,0)</f>
        <v>0</v>
      </c>
      <c r="BF591" s="205">
        <f>IF(N591="snížená",J591,0)</f>
        <v>0</v>
      </c>
      <c r="BG591" s="205">
        <f>IF(N591="zákl. přenesená",J591,0)</f>
        <v>0</v>
      </c>
      <c r="BH591" s="205">
        <f>IF(N591="sníž. přenesená",J591,0)</f>
        <v>0</v>
      </c>
      <c r="BI591" s="205">
        <f>IF(N591="nulová",J591,0)</f>
        <v>0</v>
      </c>
      <c r="BJ591" s="18" t="s">
        <v>89</v>
      </c>
      <c r="BK591" s="205">
        <f>ROUND(I591*H591,2)</f>
        <v>0</v>
      </c>
      <c r="BL591" s="18" t="s">
        <v>256</v>
      </c>
      <c r="BM591" s="204" t="s">
        <v>793</v>
      </c>
    </row>
    <row r="592" spans="1:65" s="2" customFormat="1" ht="16.5" customHeight="1">
      <c r="A592" s="36"/>
      <c r="B592" s="37"/>
      <c r="C592" s="193" t="s">
        <v>794</v>
      </c>
      <c r="D592" s="193" t="s">
        <v>164</v>
      </c>
      <c r="E592" s="194" t="s">
        <v>795</v>
      </c>
      <c r="F592" s="195" t="s">
        <v>796</v>
      </c>
      <c r="G592" s="196" t="s">
        <v>167</v>
      </c>
      <c r="H592" s="197">
        <v>236.32</v>
      </c>
      <c r="I592" s="198"/>
      <c r="J592" s="199">
        <f>ROUND(I592*H592,2)</f>
        <v>0</v>
      </c>
      <c r="K592" s="195" t="s">
        <v>168</v>
      </c>
      <c r="L592" s="41"/>
      <c r="M592" s="200" t="s">
        <v>1</v>
      </c>
      <c r="N592" s="201" t="s">
        <v>47</v>
      </c>
      <c r="O592" s="73"/>
      <c r="P592" s="202">
        <f>O592*H592</f>
        <v>0</v>
      </c>
      <c r="Q592" s="202">
        <v>0.0007</v>
      </c>
      <c r="R592" s="202">
        <f>Q592*H592</f>
        <v>0.165424</v>
      </c>
      <c r="S592" s="202">
        <v>0</v>
      </c>
      <c r="T592" s="203">
        <f>S592*H592</f>
        <v>0</v>
      </c>
      <c r="U592" s="36"/>
      <c r="V592" s="36"/>
      <c r="W592" s="36"/>
      <c r="X592" s="36"/>
      <c r="Y592" s="36"/>
      <c r="Z592" s="36"/>
      <c r="AA592" s="36"/>
      <c r="AB592" s="36"/>
      <c r="AC592" s="36"/>
      <c r="AD592" s="36"/>
      <c r="AE592" s="36"/>
      <c r="AR592" s="204" t="s">
        <v>256</v>
      </c>
      <c r="AT592" s="204" t="s">
        <v>164</v>
      </c>
      <c r="AU592" s="204" t="s">
        <v>91</v>
      </c>
      <c r="AY592" s="18" t="s">
        <v>162</v>
      </c>
      <c r="BE592" s="205">
        <f>IF(N592="základní",J592,0)</f>
        <v>0</v>
      </c>
      <c r="BF592" s="205">
        <f>IF(N592="snížená",J592,0)</f>
        <v>0</v>
      </c>
      <c r="BG592" s="205">
        <f>IF(N592="zákl. přenesená",J592,0)</f>
        <v>0</v>
      </c>
      <c r="BH592" s="205">
        <f>IF(N592="sníž. přenesená",J592,0)</f>
        <v>0</v>
      </c>
      <c r="BI592" s="205">
        <f>IF(N592="nulová",J592,0)</f>
        <v>0</v>
      </c>
      <c r="BJ592" s="18" t="s">
        <v>89</v>
      </c>
      <c r="BK592" s="205">
        <f>ROUND(I592*H592,2)</f>
        <v>0</v>
      </c>
      <c r="BL592" s="18" t="s">
        <v>256</v>
      </c>
      <c r="BM592" s="204" t="s">
        <v>797</v>
      </c>
    </row>
    <row r="593" spans="1:65" s="2" customFormat="1" ht="24.2" customHeight="1">
      <c r="A593" s="36"/>
      <c r="B593" s="37"/>
      <c r="C593" s="193" t="s">
        <v>798</v>
      </c>
      <c r="D593" s="193" t="s">
        <v>164</v>
      </c>
      <c r="E593" s="194" t="s">
        <v>799</v>
      </c>
      <c r="F593" s="195" t="s">
        <v>800</v>
      </c>
      <c r="G593" s="196" t="s">
        <v>167</v>
      </c>
      <c r="H593" s="197">
        <v>236.32</v>
      </c>
      <c r="I593" s="198"/>
      <c r="J593" s="199">
        <f>ROUND(I593*H593,2)</f>
        <v>0</v>
      </c>
      <c r="K593" s="195" t="s">
        <v>168</v>
      </c>
      <c r="L593" s="41"/>
      <c r="M593" s="200" t="s">
        <v>1</v>
      </c>
      <c r="N593" s="201" t="s">
        <v>47</v>
      </c>
      <c r="O593" s="73"/>
      <c r="P593" s="202">
        <f>O593*H593</f>
        <v>0</v>
      </c>
      <c r="Q593" s="202">
        <v>0.02863</v>
      </c>
      <c r="R593" s="202">
        <f>Q593*H593</f>
        <v>6.7658416</v>
      </c>
      <c r="S593" s="202">
        <v>0</v>
      </c>
      <c r="T593" s="203">
        <f>S593*H593</f>
        <v>0</v>
      </c>
      <c r="U593" s="36"/>
      <c r="V593" s="36"/>
      <c r="W593" s="36"/>
      <c r="X593" s="36"/>
      <c r="Y593" s="36"/>
      <c r="Z593" s="36"/>
      <c r="AA593" s="36"/>
      <c r="AB593" s="36"/>
      <c r="AC593" s="36"/>
      <c r="AD593" s="36"/>
      <c r="AE593" s="36"/>
      <c r="AR593" s="204" t="s">
        <v>256</v>
      </c>
      <c r="AT593" s="204" t="s">
        <v>164</v>
      </c>
      <c r="AU593" s="204" t="s">
        <v>91</v>
      </c>
      <c r="AY593" s="18" t="s">
        <v>162</v>
      </c>
      <c r="BE593" s="205">
        <f>IF(N593="základní",J593,0)</f>
        <v>0</v>
      </c>
      <c r="BF593" s="205">
        <f>IF(N593="snížená",J593,0)</f>
        <v>0</v>
      </c>
      <c r="BG593" s="205">
        <f>IF(N593="zákl. přenesená",J593,0)</f>
        <v>0</v>
      </c>
      <c r="BH593" s="205">
        <f>IF(N593="sníž. přenesená",J593,0)</f>
        <v>0</v>
      </c>
      <c r="BI593" s="205">
        <f>IF(N593="nulová",J593,0)</f>
        <v>0</v>
      </c>
      <c r="BJ593" s="18" t="s">
        <v>89</v>
      </c>
      <c r="BK593" s="205">
        <f>ROUND(I593*H593,2)</f>
        <v>0</v>
      </c>
      <c r="BL593" s="18" t="s">
        <v>256</v>
      </c>
      <c r="BM593" s="204" t="s">
        <v>801</v>
      </c>
    </row>
    <row r="594" spans="2:51" s="13" customFormat="1" ht="12">
      <c r="B594" s="206"/>
      <c r="C594" s="207"/>
      <c r="D594" s="208" t="s">
        <v>171</v>
      </c>
      <c r="E594" s="209" t="s">
        <v>1</v>
      </c>
      <c r="F594" s="210" t="s">
        <v>172</v>
      </c>
      <c r="G594" s="207"/>
      <c r="H594" s="209" t="s">
        <v>1</v>
      </c>
      <c r="I594" s="211"/>
      <c r="J594" s="207"/>
      <c r="K594" s="207"/>
      <c r="L594" s="212"/>
      <c r="M594" s="213"/>
      <c r="N594" s="214"/>
      <c r="O594" s="214"/>
      <c r="P594" s="214"/>
      <c r="Q594" s="214"/>
      <c r="R594" s="214"/>
      <c r="S594" s="214"/>
      <c r="T594" s="215"/>
      <c r="AT594" s="216" t="s">
        <v>171</v>
      </c>
      <c r="AU594" s="216" t="s">
        <v>91</v>
      </c>
      <c r="AV594" s="13" t="s">
        <v>89</v>
      </c>
      <c r="AW594" s="13" t="s">
        <v>38</v>
      </c>
      <c r="AX594" s="13" t="s">
        <v>82</v>
      </c>
      <c r="AY594" s="216" t="s">
        <v>162</v>
      </c>
    </row>
    <row r="595" spans="2:51" s="14" customFormat="1" ht="12">
      <c r="B595" s="217"/>
      <c r="C595" s="218"/>
      <c r="D595" s="208" t="s">
        <v>171</v>
      </c>
      <c r="E595" s="219" t="s">
        <v>1</v>
      </c>
      <c r="F595" s="220" t="s">
        <v>769</v>
      </c>
      <c r="G595" s="218"/>
      <c r="H595" s="221">
        <v>236.32</v>
      </c>
      <c r="I595" s="222"/>
      <c r="J595" s="218"/>
      <c r="K595" s="218"/>
      <c r="L595" s="223"/>
      <c r="M595" s="224"/>
      <c r="N595" s="225"/>
      <c r="O595" s="225"/>
      <c r="P595" s="225"/>
      <c r="Q595" s="225"/>
      <c r="R595" s="225"/>
      <c r="S595" s="225"/>
      <c r="T595" s="226"/>
      <c r="AT595" s="227" t="s">
        <v>171</v>
      </c>
      <c r="AU595" s="227" t="s">
        <v>91</v>
      </c>
      <c r="AV595" s="14" t="s">
        <v>91</v>
      </c>
      <c r="AW595" s="14" t="s">
        <v>38</v>
      </c>
      <c r="AX595" s="14" t="s">
        <v>82</v>
      </c>
      <c r="AY595" s="227" t="s">
        <v>162</v>
      </c>
    </row>
    <row r="596" spans="2:51" s="15" customFormat="1" ht="12">
      <c r="B596" s="228"/>
      <c r="C596" s="229"/>
      <c r="D596" s="208" t="s">
        <v>171</v>
      </c>
      <c r="E596" s="230" t="s">
        <v>1</v>
      </c>
      <c r="F596" s="231" t="s">
        <v>174</v>
      </c>
      <c r="G596" s="229"/>
      <c r="H596" s="232">
        <v>236.32</v>
      </c>
      <c r="I596" s="233"/>
      <c r="J596" s="229"/>
      <c r="K596" s="229"/>
      <c r="L596" s="234"/>
      <c r="M596" s="235"/>
      <c r="N596" s="236"/>
      <c r="O596" s="236"/>
      <c r="P596" s="236"/>
      <c r="Q596" s="236"/>
      <c r="R596" s="236"/>
      <c r="S596" s="236"/>
      <c r="T596" s="237"/>
      <c r="AT596" s="238" t="s">
        <v>171</v>
      </c>
      <c r="AU596" s="238" t="s">
        <v>91</v>
      </c>
      <c r="AV596" s="15" t="s">
        <v>169</v>
      </c>
      <c r="AW596" s="15" t="s">
        <v>38</v>
      </c>
      <c r="AX596" s="15" t="s">
        <v>89</v>
      </c>
      <c r="AY596" s="238" t="s">
        <v>162</v>
      </c>
    </row>
    <row r="597" spans="1:65" s="2" customFormat="1" ht="16.5" customHeight="1">
      <c r="A597" s="36"/>
      <c r="B597" s="37"/>
      <c r="C597" s="193" t="s">
        <v>802</v>
      </c>
      <c r="D597" s="193" t="s">
        <v>164</v>
      </c>
      <c r="E597" s="194" t="s">
        <v>803</v>
      </c>
      <c r="F597" s="195" t="s">
        <v>804</v>
      </c>
      <c r="G597" s="196" t="s">
        <v>167</v>
      </c>
      <c r="H597" s="197">
        <v>472.64</v>
      </c>
      <c r="I597" s="198"/>
      <c r="J597" s="199">
        <f>ROUND(I597*H597,2)</f>
        <v>0</v>
      </c>
      <c r="K597" s="195" t="s">
        <v>168</v>
      </c>
      <c r="L597" s="41"/>
      <c r="M597" s="200" t="s">
        <v>1</v>
      </c>
      <c r="N597" s="201" t="s">
        <v>47</v>
      </c>
      <c r="O597" s="73"/>
      <c r="P597" s="202">
        <f>O597*H597</f>
        <v>0</v>
      </c>
      <c r="Q597" s="202">
        <v>0</v>
      </c>
      <c r="R597" s="202">
        <f>Q597*H597</f>
        <v>0</v>
      </c>
      <c r="S597" s="202">
        <v>0</v>
      </c>
      <c r="T597" s="203">
        <f>S597*H597</f>
        <v>0</v>
      </c>
      <c r="U597" s="36"/>
      <c r="V597" s="36"/>
      <c r="W597" s="36"/>
      <c r="X597" s="36"/>
      <c r="Y597" s="36"/>
      <c r="Z597" s="36"/>
      <c r="AA597" s="36"/>
      <c r="AB597" s="36"/>
      <c r="AC597" s="36"/>
      <c r="AD597" s="36"/>
      <c r="AE597" s="36"/>
      <c r="AR597" s="204" t="s">
        <v>256</v>
      </c>
      <c r="AT597" s="204" t="s">
        <v>164</v>
      </c>
      <c r="AU597" s="204" t="s">
        <v>91</v>
      </c>
      <c r="AY597" s="18" t="s">
        <v>162</v>
      </c>
      <c r="BE597" s="205">
        <f>IF(N597="základní",J597,0)</f>
        <v>0</v>
      </c>
      <c r="BF597" s="205">
        <f>IF(N597="snížená",J597,0)</f>
        <v>0</v>
      </c>
      <c r="BG597" s="205">
        <f>IF(N597="zákl. přenesená",J597,0)</f>
        <v>0</v>
      </c>
      <c r="BH597" s="205">
        <f>IF(N597="sníž. přenesená",J597,0)</f>
        <v>0</v>
      </c>
      <c r="BI597" s="205">
        <f>IF(N597="nulová",J597,0)</f>
        <v>0</v>
      </c>
      <c r="BJ597" s="18" t="s">
        <v>89</v>
      </c>
      <c r="BK597" s="205">
        <f>ROUND(I597*H597,2)</f>
        <v>0</v>
      </c>
      <c r="BL597" s="18" t="s">
        <v>256</v>
      </c>
      <c r="BM597" s="204" t="s">
        <v>805</v>
      </c>
    </row>
    <row r="598" spans="2:51" s="13" customFormat="1" ht="12">
      <c r="B598" s="206"/>
      <c r="C598" s="207"/>
      <c r="D598" s="208" t="s">
        <v>171</v>
      </c>
      <c r="E598" s="209" t="s">
        <v>1</v>
      </c>
      <c r="F598" s="210" t="s">
        <v>172</v>
      </c>
      <c r="G598" s="207"/>
      <c r="H598" s="209" t="s">
        <v>1</v>
      </c>
      <c r="I598" s="211"/>
      <c r="J598" s="207"/>
      <c r="K598" s="207"/>
      <c r="L598" s="212"/>
      <c r="M598" s="213"/>
      <c r="N598" s="214"/>
      <c r="O598" s="214"/>
      <c r="P598" s="214"/>
      <c r="Q598" s="214"/>
      <c r="R598" s="214"/>
      <c r="S598" s="214"/>
      <c r="T598" s="215"/>
      <c r="AT598" s="216" t="s">
        <v>171</v>
      </c>
      <c r="AU598" s="216" t="s">
        <v>91</v>
      </c>
      <c r="AV598" s="13" t="s">
        <v>89</v>
      </c>
      <c r="AW598" s="13" t="s">
        <v>38</v>
      </c>
      <c r="AX598" s="13" t="s">
        <v>82</v>
      </c>
      <c r="AY598" s="216" t="s">
        <v>162</v>
      </c>
    </row>
    <row r="599" spans="2:51" s="14" customFormat="1" ht="12">
      <c r="B599" s="217"/>
      <c r="C599" s="218"/>
      <c r="D599" s="208" t="s">
        <v>171</v>
      </c>
      <c r="E599" s="219" t="s">
        <v>1</v>
      </c>
      <c r="F599" s="220" t="s">
        <v>806</v>
      </c>
      <c r="G599" s="218"/>
      <c r="H599" s="221">
        <v>472.64</v>
      </c>
      <c r="I599" s="222"/>
      <c r="J599" s="218"/>
      <c r="K599" s="218"/>
      <c r="L599" s="223"/>
      <c r="M599" s="224"/>
      <c r="N599" s="225"/>
      <c r="O599" s="225"/>
      <c r="P599" s="225"/>
      <c r="Q599" s="225"/>
      <c r="R599" s="225"/>
      <c r="S599" s="225"/>
      <c r="T599" s="226"/>
      <c r="AT599" s="227" t="s">
        <v>171</v>
      </c>
      <c r="AU599" s="227" t="s">
        <v>91</v>
      </c>
      <c r="AV599" s="14" t="s">
        <v>91</v>
      </c>
      <c r="AW599" s="14" t="s">
        <v>38</v>
      </c>
      <c r="AX599" s="14" t="s">
        <v>82</v>
      </c>
      <c r="AY599" s="227" t="s">
        <v>162</v>
      </c>
    </row>
    <row r="600" spans="2:51" s="15" customFormat="1" ht="12">
      <c r="B600" s="228"/>
      <c r="C600" s="229"/>
      <c r="D600" s="208" t="s">
        <v>171</v>
      </c>
      <c r="E600" s="230" t="s">
        <v>1</v>
      </c>
      <c r="F600" s="231" t="s">
        <v>174</v>
      </c>
      <c r="G600" s="229"/>
      <c r="H600" s="232">
        <v>472.64</v>
      </c>
      <c r="I600" s="233"/>
      <c r="J600" s="229"/>
      <c r="K600" s="229"/>
      <c r="L600" s="234"/>
      <c r="M600" s="235"/>
      <c r="N600" s="236"/>
      <c r="O600" s="236"/>
      <c r="P600" s="236"/>
      <c r="Q600" s="236"/>
      <c r="R600" s="236"/>
      <c r="S600" s="236"/>
      <c r="T600" s="237"/>
      <c r="AT600" s="238" t="s">
        <v>171</v>
      </c>
      <c r="AU600" s="238" t="s">
        <v>91</v>
      </c>
      <c r="AV600" s="15" t="s">
        <v>169</v>
      </c>
      <c r="AW600" s="15" t="s">
        <v>38</v>
      </c>
      <c r="AX600" s="15" t="s">
        <v>89</v>
      </c>
      <c r="AY600" s="238" t="s">
        <v>162</v>
      </c>
    </row>
    <row r="601" spans="1:65" s="2" customFormat="1" ht="16.5" customHeight="1">
      <c r="A601" s="36"/>
      <c r="B601" s="37"/>
      <c r="C601" s="254" t="s">
        <v>807</v>
      </c>
      <c r="D601" s="254" t="s">
        <v>283</v>
      </c>
      <c r="E601" s="255" t="s">
        <v>808</v>
      </c>
      <c r="F601" s="256" t="s">
        <v>809</v>
      </c>
      <c r="G601" s="257" t="s">
        <v>167</v>
      </c>
      <c r="H601" s="258">
        <v>496.272</v>
      </c>
      <c r="I601" s="259"/>
      <c r="J601" s="260">
        <f>ROUND(I601*H601,2)</f>
        <v>0</v>
      </c>
      <c r="K601" s="256" t="s">
        <v>286</v>
      </c>
      <c r="L601" s="261"/>
      <c r="M601" s="262" t="s">
        <v>1</v>
      </c>
      <c r="N601" s="263" t="s">
        <v>47</v>
      </c>
      <c r="O601" s="73"/>
      <c r="P601" s="202">
        <f>O601*H601</f>
        <v>0</v>
      </c>
      <c r="Q601" s="202">
        <v>0.0045</v>
      </c>
      <c r="R601" s="202">
        <f>Q601*H601</f>
        <v>2.233224</v>
      </c>
      <c r="S601" s="202">
        <v>0</v>
      </c>
      <c r="T601" s="203">
        <f>S601*H601</f>
        <v>0</v>
      </c>
      <c r="U601" s="36"/>
      <c r="V601" s="36"/>
      <c r="W601" s="36"/>
      <c r="X601" s="36"/>
      <c r="Y601" s="36"/>
      <c r="Z601" s="36"/>
      <c r="AA601" s="36"/>
      <c r="AB601" s="36"/>
      <c r="AC601" s="36"/>
      <c r="AD601" s="36"/>
      <c r="AE601" s="36"/>
      <c r="AR601" s="204" t="s">
        <v>335</v>
      </c>
      <c r="AT601" s="204" t="s">
        <v>283</v>
      </c>
      <c r="AU601" s="204" t="s">
        <v>91</v>
      </c>
      <c r="AY601" s="18" t="s">
        <v>162</v>
      </c>
      <c r="BE601" s="205">
        <f>IF(N601="základní",J601,0)</f>
        <v>0</v>
      </c>
      <c r="BF601" s="205">
        <f>IF(N601="snížená",J601,0)</f>
        <v>0</v>
      </c>
      <c r="BG601" s="205">
        <f>IF(N601="zákl. přenesená",J601,0)</f>
        <v>0</v>
      </c>
      <c r="BH601" s="205">
        <f>IF(N601="sníž. přenesená",J601,0)</f>
        <v>0</v>
      </c>
      <c r="BI601" s="205">
        <f>IF(N601="nulová",J601,0)</f>
        <v>0</v>
      </c>
      <c r="BJ601" s="18" t="s">
        <v>89</v>
      </c>
      <c r="BK601" s="205">
        <f>ROUND(I601*H601,2)</f>
        <v>0</v>
      </c>
      <c r="BL601" s="18" t="s">
        <v>256</v>
      </c>
      <c r="BM601" s="204" t="s">
        <v>810</v>
      </c>
    </row>
    <row r="602" spans="2:51" s="14" customFormat="1" ht="12">
      <c r="B602" s="217"/>
      <c r="C602" s="218"/>
      <c r="D602" s="208" t="s">
        <v>171</v>
      </c>
      <c r="E602" s="218"/>
      <c r="F602" s="220" t="s">
        <v>811</v>
      </c>
      <c r="G602" s="218"/>
      <c r="H602" s="221">
        <v>496.272</v>
      </c>
      <c r="I602" s="222"/>
      <c r="J602" s="218"/>
      <c r="K602" s="218"/>
      <c r="L602" s="223"/>
      <c r="M602" s="224"/>
      <c r="N602" s="225"/>
      <c r="O602" s="225"/>
      <c r="P602" s="225"/>
      <c r="Q602" s="225"/>
      <c r="R602" s="225"/>
      <c r="S602" s="225"/>
      <c r="T602" s="226"/>
      <c r="AT602" s="227" t="s">
        <v>171</v>
      </c>
      <c r="AU602" s="227" t="s">
        <v>91</v>
      </c>
      <c r="AV602" s="14" t="s">
        <v>91</v>
      </c>
      <c r="AW602" s="14" t="s">
        <v>4</v>
      </c>
      <c r="AX602" s="14" t="s">
        <v>89</v>
      </c>
      <c r="AY602" s="227" t="s">
        <v>162</v>
      </c>
    </row>
    <row r="603" spans="1:65" s="2" customFormat="1" ht="24.2" customHeight="1">
      <c r="A603" s="36"/>
      <c r="B603" s="37"/>
      <c r="C603" s="193" t="s">
        <v>812</v>
      </c>
      <c r="D603" s="193" t="s">
        <v>164</v>
      </c>
      <c r="E603" s="194" t="s">
        <v>813</v>
      </c>
      <c r="F603" s="195" t="s">
        <v>814</v>
      </c>
      <c r="G603" s="196" t="s">
        <v>167</v>
      </c>
      <c r="H603" s="197">
        <v>52.89</v>
      </c>
      <c r="I603" s="198"/>
      <c r="J603" s="199">
        <f>ROUND(I603*H603,2)</f>
        <v>0</v>
      </c>
      <c r="K603" s="195" t="s">
        <v>286</v>
      </c>
      <c r="L603" s="41"/>
      <c r="M603" s="200" t="s">
        <v>1</v>
      </c>
      <c r="N603" s="201" t="s">
        <v>47</v>
      </c>
      <c r="O603" s="73"/>
      <c r="P603" s="202">
        <f>O603*H603</f>
        <v>0</v>
      </c>
      <c r="Q603" s="202">
        <v>0</v>
      </c>
      <c r="R603" s="202">
        <f>Q603*H603</f>
        <v>0</v>
      </c>
      <c r="S603" s="202">
        <v>0</v>
      </c>
      <c r="T603" s="203">
        <f>S603*H603</f>
        <v>0</v>
      </c>
      <c r="U603" s="36"/>
      <c r="V603" s="36"/>
      <c r="W603" s="36"/>
      <c r="X603" s="36"/>
      <c r="Y603" s="36"/>
      <c r="Z603" s="36"/>
      <c r="AA603" s="36"/>
      <c r="AB603" s="36"/>
      <c r="AC603" s="36"/>
      <c r="AD603" s="36"/>
      <c r="AE603" s="36"/>
      <c r="AR603" s="204" t="s">
        <v>256</v>
      </c>
      <c r="AT603" s="204" t="s">
        <v>164</v>
      </c>
      <c r="AU603" s="204" t="s">
        <v>91</v>
      </c>
      <c r="AY603" s="18" t="s">
        <v>162</v>
      </c>
      <c r="BE603" s="205">
        <f>IF(N603="základní",J603,0)</f>
        <v>0</v>
      </c>
      <c r="BF603" s="205">
        <f>IF(N603="snížená",J603,0)</f>
        <v>0</v>
      </c>
      <c r="BG603" s="205">
        <f>IF(N603="zákl. přenesená",J603,0)</f>
        <v>0</v>
      </c>
      <c r="BH603" s="205">
        <f>IF(N603="sníž. přenesená",J603,0)</f>
        <v>0</v>
      </c>
      <c r="BI603" s="205">
        <f>IF(N603="nulová",J603,0)</f>
        <v>0</v>
      </c>
      <c r="BJ603" s="18" t="s">
        <v>89</v>
      </c>
      <c r="BK603" s="205">
        <f>ROUND(I603*H603,2)</f>
        <v>0</v>
      </c>
      <c r="BL603" s="18" t="s">
        <v>256</v>
      </c>
      <c r="BM603" s="204" t="s">
        <v>815</v>
      </c>
    </row>
    <row r="604" spans="1:47" s="2" customFormat="1" ht="29.25">
      <c r="A604" s="36"/>
      <c r="B604" s="37"/>
      <c r="C604" s="38"/>
      <c r="D604" s="208" t="s">
        <v>271</v>
      </c>
      <c r="E604" s="38"/>
      <c r="F604" s="250" t="s">
        <v>816</v>
      </c>
      <c r="G604" s="38"/>
      <c r="H604" s="38"/>
      <c r="I604" s="251"/>
      <c r="J604" s="38"/>
      <c r="K604" s="38"/>
      <c r="L604" s="41"/>
      <c r="M604" s="252"/>
      <c r="N604" s="253"/>
      <c r="O604" s="73"/>
      <c r="P604" s="73"/>
      <c r="Q604" s="73"/>
      <c r="R604" s="73"/>
      <c r="S604" s="73"/>
      <c r="T604" s="74"/>
      <c r="U604" s="36"/>
      <c r="V604" s="36"/>
      <c r="W604" s="36"/>
      <c r="X604" s="36"/>
      <c r="Y604" s="36"/>
      <c r="Z604" s="36"/>
      <c r="AA604" s="36"/>
      <c r="AB604" s="36"/>
      <c r="AC604" s="36"/>
      <c r="AD604" s="36"/>
      <c r="AE604" s="36"/>
      <c r="AT604" s="18" t="s">
        <v>271</v>
      </c>
      <c r="AU604" s="18" t="s">
        <v>91</v>
      </c>
    </row>
    <row r="605" spans="2:51" s="13" customFormat="1" ht="12">
      <c r="B605" s="206"/>
      <c r="C605" s="207"/>
      <c r="D605" s="208" t="s">
        <v>171</v>
      </c>
      <c r="E605" s="209" t="s">
        <v>1</v>
      </c>
      <c r="F605" s="210" t="s">
        <v>817</v>
      </c>
      <c r="G605" s="207"/>
      <c r="H605" s="209" t="s">
        <v>1</v>
      </c>
      <c r="I605" s="211"/>
      <c r="J605" s="207"/>
      <c r="K605" s="207"/>
      <c r="L605" s="212"/>
      <c r="M605" s="213"/>
      <c r="N605" s="214"/>
      <c r="O605" s="214"/>
      <c r="P605" s="214"/>
      <c r="Q605" s="214"/>
      <c r="R605" s="214"/>
      <c r="S605" s="214"/>
      <c r="T605" s="215"/>
      <c r="AT605" s="216" t="s">
        <v>171</v>
      </c>
      <c r="AU605" s="216" t="s">
        <v>91</v>
      </c>
      <c r="AV605" s="13" t="s">
        <v>89</v>
      </c>
      <c r="AW605" s="13" t="s">
        <v>38</v>
      </c>
      <c r="AX605" s="13" t="s">
        <v>82</v>
      </c>
      <c r="AY605" s="216" t="s">
        <v>162</v>
      </c>
    </row>
    <row r="606" spans="2:51" s="14" customFormat="1" ht="12">
      <c r="B606" s="217"/>
      <c r="C606" s="218"/>
      <c r="D606" s="208" t="s">
        <v>171</v>
      </c>
      <c r="E606" s="219" t="s">
        <v>1</v>
      </c>
      <c r="F606" s="220" t="s">
        <v>818</v>
      </c>
      <c r="G606" s="218"/>
      <c r="H606" s="221">
        <v>52.89</v>
      </c>
      <c r="I606" s="222"/>
      <c r="J606" s="218"/>
      <c r="K606" s="218"/>
      <c r="L606" s="223"/>
      <c r="M606" s="224"/>
      <c r="N606" s="225"/>
      <c r="O606" s="225"/>
      <c r="P606" s="225"/>
      <c r="Q606" s="225"/>
      <c r="R606" s="225"/>
      <c r="S606" s="225"/>
      <c r="T606" s="226"/>
      <c r="AT606" s="227" t="s">
        <v>171</v>
      </c>
      <c r="AU606" s="227" t="s">
        <v>91</v>
      </c>
      <c r="AV606" s="14" t="s">
        <v>91</v>
      </c>
      <c r="AW606" s="14" t="s">
        <v>38</v>
      </c>
      <c r="AX606" s="14" t="s">
        <v>82</v>
      </c>
      <c r="AY606" s="227" t="s">
        <v>162</v>
      </c>
    </row>
    <row r="607" spans="2:51" s="15" customFormat="1" ht="12">
      <c r="B607" s="228"/>
      <c r="C607" s="229"/>
      <c r="D607" s="208" t="s">
        <v>171</v>
      </c>
      <c r="E607" s="230" t="s">
        <v>1</v>
      </c>
      <c r="F607" s="231" t="s">
        <v>174</v>
      </c>
      <c r="G607" s="229"/>
      <c r="H607" s="232">
        <v>52.89</v>
      </c>
      <c r="I607" s="233"/>
      <c r="J607" s="229"/>
      <c r="K607" s="229"/>
      <c r="L607" s="234"/>
      <c r="M607" s="235"/>
      <c r="N607" s="236"/>
      <c r="O607" s="236"/>
      <c r="P607" s="236"/>
      <c r="Q607" s="236"/>
      <c r="R607" s="236"/>
      <c r="S607" s="236"/>
      <c r="T607" s="237"/>
      <c r="AT607" s="238" t="s">
        <v>171</v>
      </c>
      <c r="AU607" s="238" t="s">
        <v>91</v>
      </c>
      <c r="AV607" s="15" t="s">
        <v>169</v>
      </c>
      <c r="AW607" s="15" t="s">
        <v>38</v>
      </c>
      <c r="AX607" s="15" t="s">
        <v>89</v>
      </c>
      <c r="AY607" s="238" t="s">
        <v>162</v>
      </c>
    </row>
    <row r="608" spans="1:65" s="2" customFormat="1" ht="16.5" customHeight="1">
      <c r="A608" s="36"/>
      <c r="B608" s="37"/>
      <c r="C608" s="193" t="s">
        <v>819</v>
      </c>
      <c r="D608" s="193" t="s">
        <v>164</v>
      </c>
      <c r="E608" s="194" t="s">
        <v>820</v>
      </c>
      <c r="F608" s="195" t="s">
        <v>821</v>
      </c>
      <c r="G608" s="196" t="s">
        <v>225</v>
      </c>
      <c r="H608" s="197">
        <v>9.188</v>
      </c>
      <c r="I608" s="198"/>
      <c r="J608" s="199">
        <f>ROUND(I608*H608,2)</f>
        <v>0</v>
      </c>
      <c r="K608" s="195" t="s">
        <v>168</v>
      </c>
      <c r="L608" s="41"/>
      <c r="M608" s="200" t="s">
        <v>1</v>
      </c>
      <c r="N608" s="201" t="s">
        <v>47</v>
      </c>
      <c r="O608" s="73"/>
      <c r="P608" s="202">
        <f>O608*H608</f>
        <v>0</v>
      </c>
      <c r="Q608" s="202">
        <v>0</v>
      </c>
      <c r="R608" s="202">
        <f>Q608*H608</f>
        <v>0</v>
      </c>
      <c r="S608" s="202">
        <v>0</v>
      </c>
      <c r="T608" s="203">
        <f>S608*H608</f>
        <v>0</v>
      </c>
      <c r="U608" s="36"/>
      <c r="V608" s="36"/>
      <c r="W608" s="36"/>
      <c r="X608" s="36"/>
      <c r="Y608" s="36"/>
      <c r="Z608" s="36"/>
      <c r="AA608" s="36"/>
      <c r="AB608" s="36"/>
      <c r="AC608" s="36"/>
      <c r="AD608" s="36"/>
      <c r="AE608" s="36"/>
      <c r="AR608" s="204" t="s">
        <v>256</v>
      </c>
      <c r="AT608" s="204" t="s">
        <v>164</v>
      </c>
      <c r="AU608" s="204" t="s">
        <v>91</v>
      </c>
      <c r="AY608" s="18" t="s">
        <v>162</v>
      </c>
      <c r="BE608" s="205">
        <f>IF(N608="základní",J608,0)</f>
        <v>0</v>
      </c>
      <c r="BF608" s="205">
        <f>IF(N608="snížená",J608,0)</f>
        <v>0</v>
      </c>
      <c r="BG608" s="205">
        <f>IF(N608="zákl. přenesená",J608,0)</f>
        <v>0</v>
      </c>
      <c r="BH608" s="205">
        <f>IF(N608="sníž. přenesená",J608,0)</f>
        <v>0</v>
      </c>
      <c r="BI608" s="205">
        <f>IF(N608="nulová",J608,0)</f>
        <v>0</v>
      </c>
      <c r="BJ608" s="18" t="s">
        <v>89</v>
      </c>
      <c r="BK608" s="205">
        <f>ROUND(I608*H608,2)</f>
        <v>0</v>
      </c>
      <c r="BL608" s="18" t="s">
        <v>256</v>
      </c>
      <c r="BM608" s="204" t="s">
        <v>822</v>
      </c>
    </row>
    <row r="609" spans="2:63" s="12" customFormat="1" ht="22.9" customHeight="1">
      <c r="B609" s="177"/>
      <c r="C609" s="178"/>
      <c r="D609" s="179" t="s">
        <v>81</v>
      </c>
      <c r="E609" s="191" t="s">
        <v>823</v>
      </c>
      <c r="F609" s="191" t="s">
        <v>824</v>
      </c>
      <c r="G609" s="178"/>
      <c r="H609" s="178"/>
      <c r="I609" s="181"/>
      <c r="J609" s="192">
        <f>BK609</f>
        <v>0</v>
      </c>
      <c r="K609" s="178"/>
      <c r="L609" s="183"/>
      <c r="M609" s="184"/>
      <c r="N609" s="185"/>
      <c r="O609" s="185"/>
      <c r="P609" s="186">
        <f>SUM(P610:P680)</f>
        <v>0</v>
      </c>
      <c r="Q609" s="185"/>
      <c r="R609" s="186">
        <f>SUM(R610:R680)</f>
        <v>13.757568000000001</v>
      </c>
      <c r="S609" s="185"/>
      <c r="T609" s="187">
        <f>SUM(T610:T680)</f>
        <v>15.507603999999999</v>
      </c>
      <c r="AR609" s="188" t="s">
        <v>91</v>
      </c>
      <c r="AT609" s="189" t="s">
        <v>81</v>
      </c>
      <c r="AU609" s="189" t="s">
        <v>89</v>
      </c>
      <c r="AY609" s="188" t="s">
        <v>162</v>
      </c>
      <c r="BK609" s="190">
        <f>SUM(BK610:BK680)</f>
        <v>0</v>
      </c>
    </row>
    <row r="610" spans="1:65" s="2" customFormat="1" ht="16.5" customHeight="1">
      <c r="A610" s="36"/>
      <c r="B610" s="37"/>
      <c r="C610" s="193" t="s">
        <v>825</v>
      </c>
      <c r="D610" s="193" t="s">
        <v>164</v>
      </c>
      <c r="E610" s="194" t="s">
        <v>826</v>
      </c>
      <c r="F610" s="195" t="s">
        <v>827</v>
      </c>
      <c r="G610" s="196" t="s">
        <v>167</v>
      </c>
      <c r="H610" s="197">
        <v>1998.6</v>
      </c>
      <c r="I610" s="198"/>
      <c r="J610" s="199">
        <f>ROUND(I610*H610,2)</f>
        <v>0</v>
      </c>
      <c r="K610" s="195" t="s">
        <v>168</v>
      </c>
      <c r="L610" s="41"/>
      <c r="M610" s="200" t="s">
        <v>1</v>
      </c>
      <c r="N610" s="201" t="s">
        <v>47</v>
      </c>
      <c r="O610" s="73"/>
      <c r="P610" s="202">
        <f>O610*H610</f>
        <v>0</v>
      </c>
      <c r="Q610" s="202">
        <v>0</v>
      </c>
      <c r="R610" s="202">
        <f>Q610*H610</f>
        <v>0</v>
      </c>
      <c r="S610" s="202">
        <v>0.00571</v>
      </c>
      <c r="T610" s="203">
        <f>S610*H610</f>
        <v>11.412006</v>
      </c>
      <c r="U610" s="36"/>
      <c r="V610" s="36"/>
      <c r="W610" s="36"/>
      <c r="X610" s="36"/>
      <c r="Y610" s="36"/>
      <c r="Z610" s="36"/>
      <c r="AA610" s="36"/>
      <c r="AB610" s="36"/>
      <c r="AC610" s="36"/>
      <c r="AD610" s="36"/>
      <c r="AE610" s="36"/>
      <c r="AR610" s="204" t="s">
        <v>256</v>
      </c>
      <c r="AT610" s="204" t="s">
        <v>164</v>
      </c>
      <c r="AU610" s="204" t="s">
        <v>91</v>
      </c>
      <c r="AY610" s="18" t="s">
        <v>162</v>
      </c>
      <c r="BE610" s="205">
        <f>IF(N610="základní",J610,0)</f>
        <v>0</v>
      </c>
      <c r="BF610" s="205">
        <f>IF(N610="snížená",J610,0)</f>
        <v>0</v>
      </c>
      <c r="BG610" s="205">
        <f>IF(N610="zákl. přenesená",J610,0)</f>
        <v>0</v>
      </c>
      <c r="BH610" s="205">
        <f>IF(N610="sníž. přenesená",J610,0)</f>
        <v>0</v>
      </c>
      <c r="BI610" s="205">
        <f>IF(N610="nulová",J610,0)</f>
        <v>0</v>
      </c>
      <c r="BJ610" s="18" t="s">
        <v>89</v>
      </c>
      <c r="BK610" s="205">
        <f>ROUND(I610*H610,2)</f>
        <v>0</v>
      </c>
      <c r="BL610" s="18" t="s">
        <v>256</v>
      </c>
      <c r="BM610" s="204" t="s">
        <v>828</v>
      </c>
    </row>
    <row r="611" spans="2:51" s="13" customFormat="1" ht="12">
      <c r="B611" s="206"/>
      <c r="C611" s="207"/>
      <c r="D611" s="208" t="s">
        <v>171</v>
      </c>
      <c r="E611" s="209" t="s">
        <v>1</v>
      </c>
      <c r="F611" s="210" t="s">
        <v>441</v>
      </c>
      <c r="G611" s="207"/>
      <c r="H611" s="209" t="s">
        <v>1</v>
      </c>
      <c r="I611" s="211"/>
      <c r="J611" s="207"/>
      <c r="K611" s="207"/>
      <c r="L611" s="212"/>
      <c r="M611" s="213"/>
      <c r="N611" s="214"/>
      <c r="O611" s="214"/>
      <c r="P611" s="214"/>
      <c r="Q611" s="214"/>
      <c r="R611" s="214"/>
      <c r="S611" s="214"/>
      <c r="T611" s="215"/>
      <c r="AT611" s="216" t="s">
        <v>171</v>
      </c>
      <c r="AU611" s="216" t="s">
        <v>91</v>
      </c>
      <c r="AV611" s="13" t="s">
        <v>89</v>
      </c>
      <c r="AW611" s="13" t="s">
        <v>38</v>
      </c>
      <c r="AX611" s="13" t="s">
        <v>82</v>
      </c>
      <c r="AY611" s="216" t="s">
        <v>162</v>
      </c>
    </row>
    <row r="612" spans="2:51" s="14" customFormat="1" ht="12">
      <c r="B612" s="217"/>
      <c r="C612" s="218"/>
      <c r="D612" s="208" t="s">
        <v>171</v>
      </c>
      <c r="E612" s="219" t="s">
        <v>1</v>
      </c>
      <c r="F612" s="220" t="s">
        <v>575</v>
      </c>
      <c r="G612" s="218"/>
      <c r="H612" s="221">
        <v>1998.6</v>
      </c>
      <c r="I612" s="222"/>
      <c r="J612" s="218"/>
      <c r="K612" s="218"/>
      <c r="L612" s="223"/>
      <c r="M612" s="224"/>
      <c r="N612" s="225"/>
      <c r="O612" s="225"/>
      <c r="P612" s="225"/>
      <c r="Q612" s="225"/>
      <c r="R612" s="225"/>
      <c r="S612" s="225"/>
      <c r="T612" s="226"/>
      <c r="AT612" s="227" t="s">
        <v>171</v>
      </c>
      <c r="AU612" s="227" t="s">
        <v>91</v>
      </c>
      <c r="AV612" s="14" t="s">
        <v>91</v>
      </c>
      <c r="AW612" s="14" t="s">
        <v>38</v>
      </c>
      <c r="AX612" s="14" t="s">
        <v>82</v>
      </c>
      <c r="AY612" s="227" t="s">
        <v>162</v>
      </c>
    </row>
    <row r="613" spans="2:51" s="15" customFormat="1" ht="12">
      <c r="B613" s="228"/>
      <c r="C613" s="229"/>
      <c r="D613" s="208" t="s">
        <v>171</v>
      </c>
      <c r="E613" s="230" t="s">
        <v>1</v>
      </c>
      <c r="F613" s="231" t="s">
        <v>174</v>
      </c>
      <c r="G613" s="229"/>
      <c r="H613" s="232">
        <v>1998.6</v>
      </c>
      <c r="I613" s="233"/>
      <c r="J613" s="229"/>
      <c r="K613" s="229"/>
      <c r="L613" s="234"/>
      <c r="M613" s="235"/>
      <c r="N613" s="236"/>
      <c r="O613" s="236"/>
      <c r="P613" s="236"/>
      <c r="Q613" s="236"/>
      <c r="R613" s="236"/>
      <c r="S613" s="236"/>
      <c r="T613" s="237"/>
      <c r="AT613" s="238" t="s">
        <v>171</v>
      </c>
      <c r="AU613" s="238" t="s">
        <v>91</v>
      </c>
      <c r="AV613" s="15" t="s">
        <v>169</v>
      </c>
      <c r="AW613" s="15" t="s">
        <v>38</v>
      </c>
      <c r="AX613" s="15" t="s">
        <v>89</v>
      </c>
      <c r="AY613" s="238" t="s">
        <v>162</v>
      </c>
    </row>
    <row r="614" spans="1:65" s="2" customFormat="1" ht="16.5" customHeight="1">
      <c r="A614" s="36"/>
      <c r="B614" s="37"/>
      <c r="C614" s="193" t="s">
        <v>829</v>
      </c>
      <c r="D614" s="193" t="s">
        <v>164</v>
      </c>
      <c r="E614" s="194" t="s">
        <v>830</v>
      </c>
      <c r="F614" s="195" t="s">
        <v>831</v>
      </c>
      <c r="G614" s="196" t="s">
        <v>190</v>
      </c>
      <c r="H614" s="197">
        <v>99.7</v>
      </c>
      <c r="I614" s="198"/>
      <c r="J614" s="199">
        <f aca="true" t="shared" si="10" ref="J614:J623">ROUND(I614*H614,2)</f>
        <v>0</v>
      </c>
      <c r="K614" s="195" t="s">
        <v>168</v>
      </c>
      <c r="L614" s="41"/>
      <c r="M614" s="200" t="s">
        <v>1</v>
      </c>
      <c r="N614" s="201" t="s">
        <v>47</v>
      </c>
      <c r="O614" s="73"/>
      <c r="P614" s="202">
        <f aca="true" t="shared" si="11" ref="P614:P623">O614*H614</f>
        <v>0</v>
      </c>
      <c r="Q614" s="202">
        <v>0</v>
      </c>
      <c r="R614" s="202">
        <f aca="true" t="shared" si="12" ref="R614:R623">Q614*H614</f>
        <v>0</v>
      </c>
      <c r="S614" s="202">
        <v>0.00348</v>
      </c>
      <c r="T614" s="203">
        <f aca="true" t="shared" si="13" ref="T614:T623">S614*H614</f>
        <v>0.346956</v>
      </c>
      <c r="U614" s="36"/>
      <c r="V614" s="36"/>
      <c r="W614" s="36"/>
      <c r="X614" s="36"/>
      <c r="Y614" s="36"/>
      <c r="Z614" s="36"/>
      <c r="AA614" s="36"/>
      <c r="AB614" s="36"/>
      <c r="AC614" s="36"/>
      <c r="AD614" s="36"/>
      <c r="AE614" s="36"/>
      <c r="AR614" s="204" t="s">
        <v>256</v>
      </c>
      <c r="AT614" s="204" t="s">
        <v>164</v>
      </c>
      <c r="AU614" s="204" t="s">
        <v>91</v>
      </c>
      <c r="AY614" s="18" t="s">
        <v>162</v>
      </c>
      <c r="BE614" s="205">
        <f aca="true" t="shared" si="14" ref="BE614:BE623">IF(N614="základní",J614,0)</f>
        <v>0</v>
      </c>
      <c r="BF614" s="205">
        <f aca="true" t="shared" si="15" ref="BF614:BF623">IF(N614="snížená",J614,0)</f>
        <v>0</v>
      </c>
      <c r="BG614" s="205">
        <f aca="true" t="shared" si="16" ref="BG614:BG623">IF(N614="zákl. přenesená",J614,0)</f>
        <v>0</v>
      </c>
      <c r="BH614" s="205">
        <f aca="true" t="shared" si="17" ref="BH614:BH623">IF(N614="sníž. přenesená",J614,0)</f>
        <v>0</v>
      </c>
      <c r="BI614" s="205">
        <f aca="true" t="shared" si="18" ref="BI614:BI623">IF(N614="nulová",J614,0)</f>
        <v>0</v>
      </c>
      <c r="BJ614" s="18" t="s">
        <v>89</v>
      </c>
      <c r="BK614" s="205">
        <f aca="true" t="shared" si="19" ref="BK614:BK623">ROUND(I614*H614,2)</f>
        <v>0</v>
      </c>
      <c r="BL614" s="18" t="s">
        <v>256</v>
      </c>
      <c r="BM614" s="204" t="s">
        <v>832</v>
      </c>
    </row>
    <row r="615" spans="1:65" s="2" customFormat="1" ht="16.5" customHeight="1">
      <c r="A615" s="36"/>
      <c r="B615" s="37"/>
      <c r="C615" s="193" t="s">
        <v>833</v>
      </c>
      <c r="D615" s="193" t="s">
        <v>164</v>
      </c>
      <c r="E615" s="194" t="s">
        <v>834</v>
      </c>
      <c r="F615" s="195" t="s">
        <v>835</v>
      </c>
      <c r="G615" s="196" t="s">
        <v>190</v>
      </c>
      <c r="H615" s="197">
        <v>794.6</v>
      </c>
      <c r="I615" s="198"/>
      <c r="J615" s="199">
        <f t="shared" si="10"/>
        <v>0</v>
      </c>
      <c r="K615" s="195" t="s">
        <v>168</v>
      </c>
      <c r="L615" s="41"/>
      <c r="M615" s="200" t="s">
        <v>1</v>
      </c>
      <c r="N615" s="201" t="s">
        <v>47</v>
      </c>
      <c r="O615" s="73"/>
      <c r="P615" s="202">
        <f t="shared" si="11"/>
        <v>0</v>
      </c>
      <c r="Q615" s="202">
        <v>0</v>
      </c>
      <c r="R615" s="202">
        <f t="shared" si="12"/>
        <v>0</v>
      </c>
      <c r="S615" s="202">
        <v>0.00177</v>
      </c>
      <c r="T615" s="203">
        <f t="shared" si="13"/>
        <v>1.4064420000000002</v>
      </c>
      <c r="U615" s="36"/>
      <c r="V615" s="36"/>
      <c r="W615" s="36"/>
      <c r="X615" s="36"/>
      <c r="Y615" s="36"/>
      <c r="Z615" s="36"/>
      <c r="AA615" s="36"/>
      <c r="AB615" s="36"/>
      <c r="AC615" s="36"/>
      <c r="AD615" s="36"/>
      <c r="AE615" s="36"/>
      <c r="AR615" s="204" t="s">
        <v>256</v>
      </c>
      <c r="AT615" s="204" t="s">
        <v>164</v>
      </c>
      <c r="AU615" s="204" t="s">
        <v>91</v>
      </c>
      <c r="AY615" s="18" t="s">
        <v>162</v>
      </c>
      <c r="BE615" s="205">
        <f t="shared" si="14"/>
        <v>0</v>
      </c>
      <c r="BF615" s="205">
        <f t="shared" si="15"/>
        <v>0</v>
      </c>
      <c r="BG615" s="205">
        <f t="shared" si="16"/>
        <v>0</v>
      </c>
      <c r="BH615" s="205">
        <f t="shared" si="17"/>
        <v>0</v>
      </c>
      <c r="BI615" s="205">
        <f t="shared" si="18"/>
        <v>0</v>
      </c>
      <c r="BJ615" s="18" t="s">
        <v>89</v>
      </c>
      <c r="BK615" s="205">
        <f t="shared" si="19"/>
        <v>0</v>
      </c>
      <c r="BL615" s="18" t="s">
        <v>256</v>
      </c>
      <c r="BM615" s="204" t="s">
        <v>836</v>
      </c>
    </row>
    <row r="616" spans="1:65" s="2" customFormat="1" ht="16.5" customHeight="1">
      <c r="A616" s="36"/>
      <c r="B616" s="37"/>
      <c r="C616" s="193" t="s">
        <v>837</v>
      </c>
      <c r="D616" s="193" t="s">
        <v>164</v>
      </c>
      <c r="E616" s="194" t="s">
        <v>838</v>
      </c>
      <c r="F616" s="195" t="s">
        <v>839</v>
      </c>
      <c r="G616" s="196" t="s">
        <v>569</v>
      </c>
      <c r="H616" s="197">
        <v>5</v>
      </c>
      <c r="I616" s="198"/>
      <c r="J616" s="199">
        <f t="shared" si="10"/>
        <v>0</v>
      </c>
      <c r="K616" s="195" t="s">
        <v>168</v>
      </c>
      <c r="L616" s="41"/>
      <c r="M616" s="200" t="s">
        <v>1</v>
      </c>
      <c r="N616" s="201" t="s">
        <v>47</v>
      </c>
      <c r="O616" s="73"/>
      <c r="P616" s="202">
        <f t="shared" si="11"/>
        <v>0</v>
      </c>
      <c r="Q616" s="202">
        <v>0</v>
      </c>
      <c r="R616" s="202">
        <f t="shared" si="12"/>
        <v>0</v>
      </c>
      <c r="S616" s="202">
        <v>0.00906</v>
      </c>
      <c r="T616" s="203">
        <f t="shared" si="13"/>
        <v>0.0453</v>
      </c>
      <c r="U616" s="36"/>
      <c r="V616" s="36"/>
      <c r="W616" s="36"/>
      <c r="X616" s="36"/>
      <c r="Y616" s="36"/>
      <c r="Z616" s="36"/>
      <c r="AA616" s="36"/>
      <c r="AB616" s="36"/>
      <c r="AC616" s="36"/>
      <c r="AD616" s="36"/>
      <c r="AE616" s="36"/>
      <c r="AR616" s="204" t="s">
        <v>256</v>
      </c>
      <c r="AT616" s="204" t="s">
        <v>164</v>
      </c>
      <c r="AU616" s="204" t="s">
        <v>91</v>
      </c>
      <c r="AY616" s="18" t="s">
        <v>162</v>
      </c>
      <c r="BE616" s="205">
        <f t="shared" si="14"/>
        <v>0</v>
      </c>
      <c r="BF616" s="205">
        <f t="shared" si="15"/>
        <v>0</v>
      </c>
      <c r="BG616" s="205">
        <f t="shared" si="16"/>
        <v>0</v>
      </c>
      <c r="BH616" s="205">
        <f t="shared" si="17"/>
        <v>0</v>
      </c>
      <c r="BI616" s="205">
        <f t="shared" si="18"/>
        <v>0</v>
      </c>
      <c r="BJ616" s="18" t="s">
        <v>89</v>
      </c>
      <c r="BK616" s="205">
        <f t="shared" si="19"/>
        <v>0</v>
      </c>
      <c r="BL616" s="18" t="s">
        <v>256</v>
      </c>
      <c r="BM616" s="204" t="s">
        <v>840</v>
      </c>
    </row>
    <row r="617" spans="1:65" s="2" customFormat="1" ht="16.5" customHeight="1">
      <c r="A617" s="36"/>
      <c r="B617" s="37"/>
      <c r="C617" s="193" t="s">
        <v>841</v>
      </c>
      <c r="D617" s="193" t="s">
        <v>164</v>
      </c>
      <c r="E617" s="194" t="s">
        <v>842</v>
      </c>
      <c r="F617" s="195" t="s">
        <v>843</v>
      </c>
      <c r="G617" s="196" t="s">
        <v>190</v>
      </c>
      <c r="H617" s="197">
        <v>10</v>
      </c>
      <c r="I617" s="198"/>
      <c r="J617" s="199">
        <f t="shared" si="10"/>
        <v>0</v>
      </c>
      <c r="K617" s="195" t="s">
        <v>168</v>
      </c>
      <c r="L617" s="41"/>
      <c r="M617" s="200" t="s">
        <v>1</v>
      </c>
      <c r="N617" s="201" t="s">
        <v>47</v>
      </c>
      <c r="O617" s="73"/>
      <c r="P617" s="202">
        <f t="shared" si="11"/>
        <v>0</v>
      </c>
      <c r="Q617" s="202">
        <v>0</v>
      </c>
      <c r="R617" s="202">
        <f t="shared" si="12"/>
        <v>0</v>
      </c>
      <c r="S617" s="202">
        <v>0.00191</v>
      </c>
      <c r="T617" s="203">
        <f t="shared" si="13"/>
        <v>0.0191</v>
      </c>
      <c r="U617" s="36"/>
      <c r="V617" s="36"/>
      <c r="W617" s="36"/>
      <c r="X617" s="36"/>
      <c r="Y617" s="36"/>
      <c r="Z617" s="36"/>
      <c r="AA617" s="36"/>
      <c r="AB617" s="36"/>
      <c r="AC617" s="36"/>
      <c r="AD617" s="36"/>
      <c r="AE617" s="36"/>
      <c r="AR617" s="204" t="s">
        <v>256</v>
      </c>
      <c r="AT617" s="204" t="s">
        <v>164</v>
      </c>
      <c r="AU617" s="204" t="s">
        <v>91</v>
      </c>
      <c r="AY617" s="18" t="s">
        <v>162</v>
      </c>
      <c r="BE617" s="205">
        <f t="shared" si="14"/>
        <v>0</v>
      </c>
      <c r="BF617" s="205">
        <f t="shared" si="15"/>
        <v>0</v>
      </c>
      <c r="BG617" s="205">
        <f t="shared" si="16"/>
        <v>0</v>
      </c>
      <c r="BH617" s="205">
        <f t="shared" si="17"/>
        <v>0</v>
      </c>
      <c r="BI617" s="205">
        <f t="shared" si="18"/>
        <v>0</v>
      </c>
      <c r="BJ617" s="18" t="s">
        <v>89</v>
      </c>
      <c r="BK617" s="205">
        <f t="shared" si="19"/>
        <v>0</v>
      </c>
      <c r="BL617" s="18" t="s">
        <v>256</v>
      </c>
      <c r="BM617" s="204" t="s">
        <v>844</v>
      </c>
    </row>
    <row r="618" spans="1:65" s="2" customFormat="1" ht="16.5" customHeight="1">
      <c r="A618" s="36"/>
      <c r="B618" s="37"/>
      <c r="C618" s="193" t="s">
        <v>845</v>
      </c>
      <c r="D618" s="193" t="s">
        <v>164</v>
      </c>
      <c r="E618" s="194" t="s">
        <v>846</v>
      </c>
      <c r="F618" s="195" t="s">
        <v>847</v>
      </c>
      <c r="G618" s="196" t="s">
        <v>190</v>
      </c>
      <c r="H618" s="197">
        <v>4</v>
      </c>
      <c r="I618" s="198"/>
      <c r="J618" s="199">
        <f t="shared" si="10"/>
        <v>0</v>
      </c>
      <c r="K618" s="195" t="s">
        <v>168</v>
      </c>
      <c r="L618" s="41"/>
      <c r="M618" s="200" t="s">
        <v>1</v>
      </c>
      <c r="N618" s="201" t="s">
        <v>47</v>
      </c>
      <c r="O618" s="73"/>
      <c r="P618" s="202">
        <f t="shared" si="11"/>
        <v>0</v>
      </c>
      <c r="Q618" s="202">
        <v>0</v>
      </c>
      <c r="R618" s="202">
        <f t="shared" si="12"/>
        <v>0</v>
      </c>
      <c r="S618" s="202">
        <v>0.00167</v>
      </c>
      <c r="T618" s="203">
        <f t="shared" si="13"/>
        <v>0.00668</v>
      </c>
      <c r="U618" s="36"/>
      <c r="V618" s="36"/>
      <c r="W618" s="36"/>
      <c r="X618" s="36"/>
      <c r="Y618" s="36"/>
      <c r="Z618" s="36"/>
      <c r="AA618" s="36"/>
      <c r="AB618" s="36"/>
      <c r="AC618" s="36"/>
      <c r="AD618" s="36"/>
      <c r="AE618" s="36"/>
      <c r="AR618" s="204" t="s">
        <v>256</v>
      </c>
      <c r="AT618" s="204" t="s">
        <v>164</v>
      </c>
      <c r="AU618" s="204" t="s">
        <v>91</v>
      </c>
      <c r="AY618" s="18" t="s">
        <v>162</v>
      </c>
      <c r="BE618" s="205">
        <f t="shared" si="14"/>
        <v>0</v>
      </c>
      <c r="BF618" s="205">
        <f t="shared" si="15"/>
        <v>0</v>
      </c>
      <c r="BG618" s="205">
        <f t="shared" si="16"/>
        <v>0</v>
      </c>
      <c r="BH618" s="205">
        <f t="shared" si="17"/>
        <v>0</v>
      </c>
      <c r="BI618" s="205">
        <f t="shared" si="18"/>
        <v>0</v>
      </c>
      <c r="BJ618" s="18" t="s">
        <v>89</v>
      </c>
      <c r="BK618" s="205">
        <f t="shared" si="19"/>
        <v>0</v>
      </c>
      <c r="BL618" s="18" t="s">
        <v>256</v>
      </c>
      <c r="BM618" s="204" t="s">
        <v>848</v>
      </c>
    </row>
    <row r="619" spans="1:65" s="2" customFormat="1" ht="16.5" customHeight="1">
      <c r="A619" s="36"/>
      <c r="B619" s="37"/>
      <c r="C619" s="193" t="s">
        <v>849</v>
      </c>
      <c r="D619" s="193" t="s">
        <v>164</v>
      </c>
      <c r="E619" s="194" t="s">
        <v>850</v>
      </c>
      <c r="F619" s="195" t="s">
        <v>851</v>
      </c>
      <c r="G619" s="196" t="s">
        <v>190</v>
      </c>
      <c r="H619" s="197">
        <v>126.8</v>
      </c>
      <c r="I619" s="198"/>
      <c r="J619" s="199">
        <f t="shared" si="10"/>
        <v>0</v>
      </c>
      <c r="K619" s="195" t="s">
        <v>168</v>
      </c>
      <c r="L619" s="41"/>
      <c r="M619" s="200" t="s">
        <v>1</v>
      </c>
      <c r="N619" s="201" t="s">
        <v>47</v>
      </c>
      <c r="O619" s="73"/>
      <c r="P619" s="202">
        <f t="shared" si="11"/>
        <v>0</v>
      </c>
      <c r="Q619" s="202">
        <v>0</v>
      </c>
      <c r="R619" s="202">
        <f t="shared" si="12"/>
        <v>0</v>
      </c>
      <c r="S619" s="202">
        <v>0.00175</v>
      </c>
      <c r="T619" s="203">
        <f t="shared" si="13"/>
        <v>0.2219</v>
      </c>
      <c r="U619" s="36"/>
      <c r="V619" s="36"/>
      <c r="W619" s="36"/>
      <c r="X619" s="36"/>
      <c r="Y619" s="36"/>
      <c r="Z619" s="36"/>
      <c r="AA619" s="36"/>
      <c r="AB619" s="36"/>
      <c r="AC619" s="36"/>
      <c r="AD619" s="36"/>
      <c r="AE619" s="36"/>
      <c r="AR619" s="204" t="s">
        <v>256</v>
      </c>
      <c r="AT619" s="204" t="s">
        <v>164</v>
      </c>
      <c r="AU619" s="204" t="s">
        <v>91</v>
      </c>
      <c r="AY619" s="18" t="s">
        <v>162</v>
      </c>
      <c r="BE619" s="205">
        <f t="shared" si="14"/>
        <v>0</v>
      </c>
      <c r="BF619" s="205">
        <f t="shared" si="15"/>
        <v>0</v>
      </c>
      <c r="BG619" s="205">
        <f t="shared" si="16"/>
        <v>0</v>
      </c>
      <c r="BH619" s="205">
        <f t="shared" si="17"/>
        <v>0</v>
      </c>
      <c r="BI619" s="205">
        <f t="shared" si="18"/>
        <v>0</v>
      </c>
      <c r="BJ619" s="18" t="s">
        <v>89</v>
      </c>
      <c r="BK619" s="205">
        <f t="shared" si="19"/>
        <v>0</v>
      </c>
      <c r="BL619" s="18" t="s">
        <v>256</v>
      </c>
      <c r="BM619" s="204" t="s">
        <v>852</v>
      </c>
    </row>
    <row r="620" spans="1:65" s="2" customFormat="1" ht="16.5" customHeight="1">
      <c r="A620" s="36"/>
      <c r="B620" s="37"/>
      <c r="C620" s="193" t="s">
        <v>853</v>
      </c>
      <c r="D620" s="193" t="s">
        <v>164</v>
      </c>
      <c r="E620" s="194" t="s">
        <v>854</v>
      </c>
      <c r="F620" s="195" t="s">
        <v>855</v>
      </c>
      <c r="G620" s="196" t="s">
        <v>167</v>
      </c>
      <c r="H620" s="197">
        <v>8.5</v>
      </c>
      <c r="I620" s="198"/>
      <c r="J620" s="199">
        <f t="shared" si="10"/>
        <v>0</v>
      </c>
      <c r="K620" s="195" t="s">
        <v>168</v>
      </c>
      <c r="L620" s="41"/>
      <c r="M620" s="200" t="s">
        <v>1</v>
      </c>
      <c r="N620" s="201" t="s">
        <v>47</v>
      </c>
      <c r="O620" s="73"/>
      <c r="P620" s="202">
        <f t="shared" si="11"/>
        <v>0</v>
      </c>
      <c r="Q620" s="202">
        <v>0</v>
      </c>
      <c r="R620" s="202">
        <f t="shared" si="12"/>
        <v>0</v>
      </c>
      <c r="S620" s="202">
        <v>0.00584</v>
      </c>
      <c r="T620" s="203">
        <f t="shared" si="13"/>
        <v>0.04964</v>
      </c>
      <c r="U620" s="36"/>
      <c r="V620" s="36"/>
      <c r="W620" s="36"/>
      <c r="X620" s="36"/>
      <c r="Y620" s="36"/>
      <c r="Z620" s="36"/>
      <c r="AA620" s="36"/>
      <c r="AB620" s="36"/>
      <c r="AC620" s="36"/>
      <c r="AD620" s="36"/>
      <c r="AE620" s="36"/>
      <c r="AR620" s="204" t="s">
        <v>256</v>
      </c>
      <c r="AT620" s="204" t="s">
        <v>164</v>
      </c>
      <c r="AU620" s="204" t="s">
        <v>91</v>
      </c>
      <c r="AY620" s="18" t="s">
        <v>162</v>
      </c>
      <c r="BE620" s="205">
        <f t="shared" si="14"/>
        <v>0</v>
      </c>
      <c r="BF620" s="205">
        <f t="shared" si="15"/>
        <v>0</v>
      </c>
      <c r="BG620" s="205">
        <f t="shared" si="16"/>
        <v>0</v>
      </c>
      <c r="BH620" s="205">
        <f t="shared" si="17"/>
        <v>0</v>
      </c>
      <c r="BI620" s="205">
        <f t="shared" si="18"/>
        <v>0</v>
      </c>
      <c r="BJ620" s="18" t="s">
        <v>89</v>
      </c>
      <c r="BK620" s="205">
        <f t="shared" si="19"/>
        <v>0</v>
      </c>
      <c r="BL620" s="18" t="s">
        <v>256</v>
      </c>
      <c r="BM620" s="204" t="s">
        <v>856</v>
      </c>
    </row>
    <row r="621" spans="1:65" s="2" customFormat="1" ht="16.5" customHeight="1">
      <c r="A621" s="36"/>
      <c r="B621" s="37"/>
      <c r="C621" s="193" t="s">
        <v>857</v>
      </c>
      <c r="D621" s="193" t="s">
        <v>164</v>
      </c>
      <c r="E621" s="194" t="s">
        <v>858</v>
      </c>
      <c r="F621" s="195" t="s">
        <v>859</v>
      </c>
      <c r="G621" s="196" t="s">
        <v>190</v>
      </c>
      <c r="H621" s="197">
        <v>417.5</v>
      </c>
      <c r="I621" s="198"/>
      <c r="J621" s="199">
        <f t="shared" si="10"/>
        <v>0</v>
      </c>
      <c r="K621" s="195" t="s">
        <v>168</v>
      </c>
      <c r="L621" s="41"/>
      <c r="M621" s="200" t="s">
        <v>1</v>
      </c>
      <c r="N621" s="201" t="s">
        <v>47</v>
      </c>
      <c r="O621" s="73"/>
      <c r="P621" s="202">
        <f t="shared" si="11"/>
        <v>0</v>
      </c>
      <c r="Q621" s="202">
        <v>0</v>
      </c>
      <c r="R621" s="202">
        <f t="shared" si="12"/>
        <v>0</v>
      </c>
      <c r="S621" s="202">
        <v>0.0026</v>
      </c>
      <c r="T621" s="203">
        <f t="shared" si="13"/>
        <v>1.0855</v>
      </c>
      <c r="U621" s="36"/>
      <c r="V621" s="36"/>
      <c r="W621" s="36"/>
      <c r="X621" s="36"/>
      <c r="Y621" s="36"/>
      <c r="Z621" s="36"/>
      <c r="AA621" s="36"/>
      <c r="AB621" s="36"/>
      <c r="AC621" s="36"/>
      <c r="AD621" s="36"/>
      <c r="AE621" s="36"/>
      <c r="AR621" s="204" t="s">
        <v>256</v>
      </c>
      <c r="AT621" s="204" t="s">
        <v>164</v>
      </c>
      <c r="AU621" s="204" t="s">
        <v>91</v>
      </c>
      <c r="AY621" s="18" t="s">
        <v>162</v>
      </c>
      <c r="BE621" s="205">
        <f t="shared" si="14"/>
        <v>0</v>
      </c>
      <c r="BF621" s="205">
        <f t="shared" si="15"/>
        <v>0</v>
      </c>
      <c r="BG621" s="205">
        <f t="shared" si="16"/>
        <v>0</v>
      </c>
      <c r="BH621" s="205">
        <f t="shared" si="17"/>
        <v>0</v>
      </c>
      <c r="BI621" s="205">
        <f t="shared" si="18"/>
        <v>0</v>
      </c>
      <c r="BJ621" s="18" t="s">
        <v>89</v>
      </c>
      <c r="BK621" s="205">
        <f t="shared" si="19"/>
        <v>0</v>
      </c>
      <c r="BL621" s="18" t="s">
        <v>256</v>
      </c>
      <c r="BM621" s="204" t="s">
        <v>860</v>
      </c>
    </row>
    <row r="622" spans="1:65" s="2" customFormat="1" ht="16.5" customHeight="1">
      <c r="A622" s="36"/>
      <c r="B622" s="37"/>
      <c r="C622" s="193" t="s">
        <v>861</v>
      </c>
      <c r="D622" s="193" t="s">
        <v>164</v>
      </c>
      <c r="E622" s="194" t="s">
        <v>862</v>
      </c>
      <c r="F622" s="195" t="s">
        <v>863</v>
      </c>
      <c r="G622" s="196" t="s">
        <v>190</v>
      </c>
      <c r="H622" s="197">
        <v>232</v>
      </c>
      <c r="I622" s="198"/>
      <c r="J622" s="199">
        <f t="shared" si="10"/>
        <v>0</v>
      </c>
      <c r="K622" s="195" t="s">
        <v>168</v>
      </c>
      <c r="L622" s="41"/>
      <c r="M622" s="200" t="s">
        <v>1</v>
      </c>
      <c r="N622" s="201" t="s">
        <v>47</v>
      </c>
      <c r="O622" s="73"/>
      <c r="P622" s="202">
        <f t="shared" si="11"/>
        <v>0</v>
      </c>
      <c r="Q622" s="202">
        <v>0</v>
      </c>
      <c r="R622" s="202">
        <f t="shared" si="12"/>
        <v>0</v>
      </c>
      <c r="S622" s="202">
        <v>0.00394</v>
      </c>
      <c r="T622" s="203">
        <f t="shared" si="13"/>
        <v>0.91408</v>
      </c>
      <c r="U622" s="36"/>
      <c r="V622" s="36"/>
      <c r="W622" s="36"/>
      <c r="X622" s="36"/>
      <c r="Y622" s="36"/>
      <c r="Z622" s="36"/>
      <c r="AA622" s="36"/>
      <c r="AB622" s="36"/>
      <c r="AC622" s="36"/>
      <c r="AD622" s="36"/>
      <c r="AE622" s="36"/>
      <c r="AR622" s="204" t="s">
        <v>256</v>
      </c>
      <c r="AT622" s="204" t="s">
        <v>164</v>
      </c>
      <c r="AU622" s="204" t="s">
        <v>91</v>
      </c>
      <c r="AY622" s="18" t="s">
        <v>162</v>
      </c>
      <c r="BE622" s="205">
        <f t="shared" si="14"/>
        <v>0</v>
      </c>
      <c r="BF622" s="205">
        <f t="shared" si="15"/>
        <v>0</v>
      </c>
      <c r="BG622" s="205">
        <f t="shared" si="16"/>
        <v>0</v>
      </c>
      <c r="BH622" s="205">
        <f t="shared" si="17"/>
        <v>0</v>
      </c>
      <c r="BI622" s="205">
        <f t="shared" si="18"/>
        <v>0</v>
      </c>
      <c r="BJ622" s="18" t="s">
        <v>89</v>
      </c>
      <c r="BK622" s="205">
        <f t="shared" si="19"/>
        <v>0</v>
      </c>
      <c r="BL622" s="18" t="s">
        <v>256</v>
      </c>
      <c r="BM622" s="204" t="s">
        <v>864</v>
      </c>
    </row>
    <row r="623" spans="1:65" s="2" customFormat="1" ht="16.5" customHeight="1">
      <c r="A623" s="36"/>
      <c r="B623" s="37"/>
      <c r="C623" s="193" t="s">
        <v>865</v>
      </c>
      <c r="D623" s="193" t="s">
        <v>164</v>
      </c>
      <c r="E623" s="194" t="s">
        <v>866</v>
      </c>
      <c r="F623" s="195" t="s">
        <v>867</v>
      </c>
      <c r="G623" s="196" t="s">
        <v>167</v>
      </c>
      <c r="H623" s="197">
        <v>2084.48</v>
      </c>
      <c r="I623" s="198"/>
      <c r="J623" s="199">
        <f t="shared" si="10"/>
        <v>0</v>
      </c>
      <c r="K623" s="195" t="s">
        <v>286</v>
      </c>
      <c r="L623" s="41"/>
      <c r="M623" s="200" t="s">
        <v>1</v>
      </c>
      <c r="N623" s="201" t="s">
        <v>47</v>
      </c>
      <c r="O623" s="73"/>
      <c r="P623" s="202">
        <f t="shared" si="11"/>
        <v>0</v>
      </c>
      <c r="Q623" s="202">
        <v>0.0066</v>
      </c>
      <c r="R623" s="202">
        <f t="shared" si="12"/>
        <v>13.757568000000001</v>
      </c>
      <c r="S623" s="202">
        <v>0</v>
      </c>
      <c r="T623" s="203">
        <f t="shared" si="13"/>
        <v>0</v>
      </c>
      <c r="U623" s="36"/>
      <c r="V623" s="36"/>
      <c r="W623" s="36"/>
      <c r="X623" s="36"/>
      <c r="Y623" s="36"/>
      <c r="Z623" s="36"/>
      <c r="AA623" s="36"/>
      <c r="AB623" s="36"/>
      <c r="AC623" s="36"/>
      <c r="AD623" s="36"/>
      <c r="AE623" s="36"/>
      <c r="AR623" s="204" t="s">
        <v>256</v>
      </c>
      <c r="AT623" s="204" t="s">
        <v>164</v>
      </c>
      <c r="AU623" s="204" t="s">
        <v>91</v>
      </c>
      <c r="AY623" s="18" t="s">
        <v>162</v>
      </c>
      <c r="BE623" s="205">
        <f t="shared" si="14"/>
        <v>0</v>
      </c>
      <c r="BF623" s="205">
        <f t="shared" si="15"/>
        <v>0</v>
      </c>
      <c r="BG623" s="205">
        <f t="shared" si="16"/>
        <v>0</v>
      </c>
      <c r="BH623" s="205">
        <f t="shared" si="17"/>
        <v>0</v>
      </c>
      <c r="BI623" s="205">
        <f t="shared" si="18"/>
        <v>0</v>
      </c>
      <c r="BJ623" s="18" t="s">
        <v>89</v>
      </c>
      <c r="BK623" s="205">
        <f t="shared" si="19"/>
        <v>0</v>
      </c>
      <c r="BL623" s="18" t="s">
        <v>256</v>
      </c>
      <c r="BM623" s="204" t="s">
        <v>868</v>
      </c>
    </row>
    <row r="624" spans="1:47" s="2" customFormat="1" ht="48.75">
      <c r="A624" s="36"/>
      <c r="B624" s="37"/>
      <c r="C624" s="38"/>
      <c r="D624" s="208" t="s">
        <v>271</v>
      </c>
      <c r="E624" s="38"/>
      <c r="F624" s="250" t="s">
        <v>869</v>
      </c>
      <c r="G624" s="38"/>
      <c r="H624" s="38"/>
      <c r="I624" s="251"/>
      <c r="J624" s="38"/>
      <c r="K624" s="38"/>
      <c r="L624" s="41"/>
      <c r="M624" s="252"/>
      <c r="N624" s="253"/>
      <c r="O624" s="73"/>
      <c r="P624" s="73"/>
      <c r="Q624" s="73"/>
      <c r="R624" s="73"/>
      <c r="S624" s="73"/>
      <c r="T624" s="74"/>
      <c r="U624" s="36"/>
      <c r="V624" s="36"/>
      <c r="W624" s="36"/>
      <c r="X624" s="36"/>
      <c r="Y624" s="36"/>
      <c r="Z624" s="36"/>
      <c r="AA624" s="36"/>
      <c r="AB624" s="36"/>
      <c r="AC624" s="36"/>
      <c r="AD624" s="36"/>
      <c r="AE624" s="36"/>
      <c r="AT624" s="18" t="s">
        <v>271</v>
      </c>
      <c r="AU624" s="18" t="s">
        <v>91</v>
      </c>
    </row>
    <row r="625" spans="2:51" s="13" customFormat="1" ht="12">
      <c r="B625" s="206"/>
      <c r="C625" s="207"/>
      <c r="D625" s="208" t="s">
        <v>171</v>
      </c>
      <c r="E625" s="209" t="s">
        <v>1</v>
      </c>
      <c r="F625" s="210" t="s">
        <v>172</v>
      </c>
      <c r="G625" s="207"/>
      <c r="H625" s="209" t="s">
        <v>1</v>
      </c>
      <c r="I625" s="211"/>
      <c r="J625" s="207"/>
      <c r="K625" s="207"/>
      <c r="L625" s="212"/>
      <c r="M625" s="213"/>
      <c r="N625" s="214"/>
      <c r="O625" s="214"/>
      <c r="P625" s="214"/>
      <c r="Q625" s="214"/>
      <c r="R625" s="214"/>
      <c r="S625" s="214"/>
      <c r="T625" s="215"/>
      <c r="AT625" s="216" t="s">
        <v>171</v>
      </c>
      <c r="AU625" s="216" t="s">
        <v>91</v>
      </c>
      <c r="AV625" s="13" t="s">
        <v>89</v>
      </c>
      <c r="AW625" s="13" t="s">
        <v>38</v>
      </c>
      <c r="AX625" s="13" t="s">
        <v>82</v>
      </c>
      <c r="AY625" s="216" t="s">
        <v>162</v>
      </c>
    </row>
    <row r="626" spans="2:51" s="14" customFormat="1" ht="12">
      <c r="B626" s="217"/>
      <c r="C626" s="218"/>
      <c r="D626" s="208" t="s">
        <v>171</v>
      </c>
      <c r="E626" s="219" t="s">
        <v>1</v>
      </c>
      <c r="F626" s="220" t="s">
        <v>581</v>
      </c>
      <c r="G626" s="218"/>
      <c r="H626" s="221">
        <v>715.85</v>
      </c>
      <c r="I626" s="222"/>
      <c r="J626" s="218"/>
      <c r="K626" s="218"/>
      <c r="L626" s="223"/>
      <c r="M626" s="224"/>
      <c r="N626" s="225"/>
      <c r="O626" s="225"/>
      <c r="P626" s="225"/>
      <c r="Q626" s="225"/>
      <c r="R626" s="225"/>
      <c r="S626" s="225"/>
      <c r="T626" s="226"/>
      <c r="AT626" s="227" t="s">
        <v>171</v>
      </c>
      <c r="AU626" s="227" t="s">
        <v>91</v>
      </c>
      <c r="AV626" s="14" t="s">
        <v>91</v>
      </c>
      <c r="AW626" s="14" t="s">
        <v>38</v>
      </c>
      <c r="AX626" s="14" t="s">
        <v>82</v>
      </c>
      <c r="AY626" s="227" t="s">
        <v>162</v>
      </c>
    </row>
    <row r="627" spans="2:51" s="14" customFormat="1" ht="12">
      <c r="B627" s="217"/>
      <c r="C627" s="218"/>
      <c r="D627" s="208" t="s">
        <v>171</v>
      </c>
      <c r="E627" s="219" t="s">
        <v>1</v>
      </c>
      <c r="F627" s="220" t="s">
        <v>582</v>
      </c>
      <c r="G627" s="218"/>
      <c r="H627" s="221">
        <v>688.74</v>
      </c>
      <c r="I627" s="222"/>
      <c r="J627" s="218"/>
      <c r="K627" s="218"/>
      <c r="L627" s="223"/>
      <c r="M627" s="224"/>
      <c r="N627" s="225"/>
      <c r="O627" s="225"/>
      <c r="P627" s="225"/>
      <c r="Q627" s="225"/>
      <c r="R627" s="225"/>
      <c r="S627" s="225"/>
      <c r="T627" s="226"/>
      <c r="AT627" s="227" t="s">
        <v>171</v>
      </c>
      <c r="AU627" s="227" t="s">
        <v>91</v>
      </c>
      <c r="AV627" s="14" t="s">
        <v>91</v>
      </c>
      <c r="AW627" s="14" t="s">
        <v>38</v>
      </c>
      <c r="AX627" s="14" t="s">
        <v>82</v>
      </c>
      <c r="AY627" s="227" t="s">
        <v>162</v>
      </c>
    </row>
    <row r="628" spans="2:51" s="14" customFormat="1" ht="12">
      <c r="B628" s="217"/>
      <c r="C628" s="218"/>
      <c r="D628" s="208" t="s">
        <v>171</v>
      </c>
      <c r="E628" s="219" t="s">
        <v>1</v>
      </c>
      <c r="F628" s="220" t="s">
        <v>583</v>
      </c>
      <c r="G628" s="218"/>
      <c r="H628" s="221">
        <v>679.89</v>
      </c>
      <c r="I628" s="222"/>
      <c r="J628" s="218"/>
      <c r="K628" s="218"/>
      <c r="L628" s="223"/>
      <c r="M628" s="224"/>
      <c r="N628" s="225"/>
      <c r="O628" s="225"/>
      <c r="P628" s="225"/>
      <c r="Q628" s="225"/>
      <c r="R628" s="225"/>
      <c r="S628" s="225"/>
      <c r="T628" s="226"/>
      <c r="AT628" s="227" t="s">
        <v>171</v>
      </c>
      <c r="AU628" s="227" t="s">
        <v>91</v>
      </c>
      <c r="AV628" s="14" t="s">
        <v>91</v>
      </c>
      <c r="AW628" s="14" t="s">
        <v>38</v>
      </c>
      <c r="AX628" s="14" t="s">
        <v>82</v>
      </c>
      <c r="AY628" s="227" t="s">
        <v>162</v>
      </c>
    </row>
    <row r="629" spans="2:51" s="15" customFormat="1" ht="12">
      <c r="B629" s="228"/>
      <c r="C629" s="229"/>
      <c r="D629" s="208" t="s">
        <v>171</v>
      </c>
      <c r="E629" s="230" t="s">
        <v>1</v>
      </c>
      <c r="F629" s="231" t="s">
        <v>174</v>
      </c>
      <c r="G629" s="229"/>
      <c r="H629" s="232">
        <v>2084.48</v>
      </c>
      <c r="I629" s="233"/>
      <c r="J629" s="229"/>
      <c r="K629" s="229"/>
      <c r="L629" s="234"/>
      <c r="M629" s="235"/>
      <c r="N629" s="236"/>
      <c r="O629" s="236"/>
      <c r="P629" s="236"/>
      <c r="Q629" s="236"/>
      <c r="R629" s="236"/>
      <c r="S629" s="236"/>
      <c r="T629" s="237"/>
      <c r="AT629" s="238" t="s">
        <v>171</v>
      </c>
      <c r="AU629" s="238" t="s">
        <v>91</v>
      </c>
      <c r="AV629" s="15" t="s">
        <v>169</v>
      </c>
      <c r="AW629" s="15" t="s">
        <v>38</v>
      </c>
      <c r="AX629" s="15" t="s">
        <v>89</v>
      </c>
      <c r="AY629" s="238" t="s">
        <v>162</v>
      </c>
    </row>
    <row r="630" spans="1:65" s="2" customFormat="1" ht="16.5" customHeight="1">
      <c r="A630" s="36"/>
      <c r="B630" s="37"/>
      <c r="C630" s="193" t="s">
        <v>870</v>
      </c>
      <c r="D630" s="193" t="s">
        <v>164</v>
      </c>
      <c r="E630" s="194" t="s">
        <v>871</v>
      </c>
      <c r="F630" s="195" t="s">
        <v>872</v>
      </c>
      <c r="G630" s="196" t="s">
        <v>190</v>
      </c>
      <c r="H630" s="197">
        <v>99.7</v>
      </c>
      <c r="I630" s="198"/>
      <c r="J630" s="199">
        <f>ROUND(I630*H630,2)</f>
        <v>0</v>
      </c>
      <c r="K630" s="195" t="s">
        <v>286</v>
      </c>
      <c r="L630" s="41"/>
      <c r="M630" s="200" t="s">
        <v>1</v>
      </c>
      <c r="N630" s="201" t="s">
        <v>47</v>
      </c>
      <c r="O630" s="73"/>
      <c r="P630" s="202">
        <f>O630*H630</f>
        <v>0</v>
      </c>
      <c r="Q630" s="202">
        <v>0</v>
      </c>
      <c r="R630" s="202">
        <f>Q630*H630</f>
        <v>0</v>
      </c>
      <c r="S630" s="202">
        <v>0</v>
      </c>
      <c r="T630" s="203">
        <f>S630*H630</f>
        <v>0</v>
      </c>
      <c r="U630" s="36"/>
      <c r="V630" s="36"/>
      <c r="W630" s="36"/>
      <c r="X630" s="36"/>
      <c r="Y630" s="36"/>
      <c r="Z630" s="36"/>
      <c r="AA630" s="36"/>
      <c r="AB630" s="36"/>
      <c r="AC630" s="36"/>
      <c r="AD630" s="36"/>
      <c r="AE630" s="36"/>
      <c r="AR630" s="204" t="s">
        <v>256</v>
      </c>
      <c r="AT630" s="204" t="s">
        <v>164</v>
      </c>
      <c r="AU630" s="204" t="s">
        <v>91</v>
      </c>
      <c r="AY630" s="18" t="s">
        <v>162</v>
      </c>
      <c r="BE630" s="205">
        <f>IF(N630="základní",J630,0)</f>
        <v>0</v>
      </c>
      <c r="BF630" s="205">
        <f>IF(N630="snížená",J630,0)</f>
        <v>0</v>
      </c>
      <c r="BG630" s="205">
        <f>IF(N630="zákl. přenesená",J630,0)</f>
        <v>0</v>
      </c>
      <c r="BH630" s="205">
        <f>IF(N630="sníž. přenesená",J630,0)</f>
        <v>0</v>
      </c>
      <c r="BI630" s="205">
        <f>IF(N630="nulová",J630,0)</f>
        <v>0</v>
      </c>
      <c r="BJ630" s="18" t="s">
        <v>89</v>
      </c>
      <c r="BK630" s="205">
        <f>ROUND(I630*H630,2)</f>
        <v>0</v>
      </c>
      <c r="BL630" s="18" t="s">
        <v>256</v>
      </c>
      <c r="BM630" s="204" t="s">
        <v>873</v>
      </c>
    </row>
    <row r="631" spans="1:47" s="2" customFormat="1" ht="39">
      <c r="A631" s="36"/>
      <c r="B631" s="37"/>
      <c r="C631" s="38"/>
      <c r="D631" s="208" t="s">
        <v>271</v>
      </c>
      <c r="E631" s="38"/>
      <c r="F631" s="250" t="s">
        <v>874</v>
      </c>
      <c r="G631" s="38"/>
      <c r="H631" s="38"/>
      <c r="I631" s="251"/>
      <c r="J631" s="38"/>
      <c r="K631" s="38"/>
      <c r="L631" s="41"/>
      <c r="M631" s="252"/>
      <c r="N631" s="253"/>
      <c r="O631" s="73"/>
      <c r="P631" s="73"/>
      <c r="Q631" s="73"/>
      <c r="R631" s="73"/>
      <c r="S631" s="73"/>
      <c r="T631" s="74"/>
      <c r="U631" s="36"/>
      <c r="V631" s="36"/>
      <c r="W631" s="36"/>
      <c r="X631" s="36"/>
      <c r="Y631" s="36"/>
      <c r="Z631" s="36"/>
      <c r="AA631" s="36"/>
      <c r="AB631" s="36"/>
      <c r="AC631" s="36"/>
      <c r="AD631" s="36"/>
      <c r="AE631" s="36"/>
      <c r="AT631" s="18" t="s">
        <v>271</v>
      </c>
      <c r="AU631" s="18" t="s">
        <v>91</v>
      </c>
    </row>
    <row r="632" spans="1:65" s="2" customFormat="1" ht="16.5" customHeight="1">
      <c r="A632" s="36"/>
      <c r="B632" s="37"/>
      <c r="C632" s="193" t="s">
        <v>875</v>
      </c>
      <c r="D632" s="193" t="s">
        <v>164</v>
      </c>
      <c r="E632" s="194" t="s">
        <v>876</v>
      </c>
      <c r="F632" s="195" t="s">
        <v>877</v>
      </c>
      <c r="G632" s="196" t="s">
        <v>190</v>
      </c>
      <c r="H632" s="197">
        <v>426.3</v>
      </c>
      <c r="I632" s="198"/>
      <c r="J632" s="199">
        <f>ROUND(I632*H632,2)</f>
        <v>0</v>
      </c>
      <c r="K632" s="195" t="s">
        <v>286</v>
      </c>
      <c r="L632" s="41"/>
      <c r="M632" s="200" t="s">
        <v>1</v>
      </c>
      <c r="N632" s="201" t="s">
        <v>47</v>
      </c>
      <c r="O632" s="73"/>
      <c r="P632" s="202">
        <f>O632*H632</f>
        <v>0</v>
      </c>
      <c r="Q632" s="202">
        <v>0</v>
      </c>
      <c r="R632" s="202">
        <f>Q632*H632</f>
        <v>0</v>
      </c>
      <c r="S632" s="202">
        <v>0</v>
      </c>
      <c r="T632" s="203">
        <f>S632*H632</f>
        <v>0</v>
      </c>
      <c r="U632" s="36"/>
      <c r="V632" s="36"/>
      <c r="W632" s="36"/>
      <c r="X632" s="36"/>
      <c r="Y632" s="36"/>
      <c r="Z632" s="36"/>
      <c r="AA632" s="36"/>
      <c r="AB632" s="36"/>
      <c r="AC632" s="36"/>
      <c r="AD632" s="36"/>
      <c r="AE632" s="36"/>
      <c r="AR632" s="204" t="s">
        <v>256</v>
      </c>
      <c r="AT632" s="204" t="s">
        <v>164</v>
      </c>
      <c r="AU632" s="204" t="s">
        <v>91</v>
      </c>
      <c r="AY632" s="18" t="s">
        <v>162</v>
      </c>
      <c r="BE632" s="205">
        <f>IF(N632="základní",J632,0)</f>
        <v>0</v>
      </c>
      <c r="BF632" s="205">
        <f>IF(N632="snížená",J632,0)</f>
        <v>0</v>
      </c>
      <c r="BG632" s="205">
        <f>IF(N632="zákl. přenesená",J632,0)</f>
        <v>0</v>
      </c>
      <c r="BH632" s="205">
        <f>IF(N632="sníž. přenesená",J632,0)</f>
        <v>0</v>
      </c>
      <c r="BI632" s="205">
        <f>IF(N632="nulová",J632,0)</f>
        <v>0</v>
      </c>
      <c r="BJ632" s="18" t="s">
        <v>89</v>
      </c>
      <c r="BK632" s="205">
        <f>ROUND(I632*H632,2)</f>
        <v>0</v>
      </c>
      <c r="BL632" s="18" t="s">
        <v>256</v>
      </c>
      <c r="BM632" s="204" t="s">
        <v>878</v>
      </c>
    </row>
    <row r="633" spans="1:47" s="2" customFormat="1" ht="39">
      <c r="A633" s="36"/>
      <c r="B633" s="37"/>
      <c r="C633" s="38"/>
      <c r="D633" s="208" t="s">
        <v>271</v>
      </c>
      <c r="E633" s="38"/>
      <c r="F633" s="250" t="s">
        <v>874</v>
      </c>
      <c r="G633" s="38"/>
      <c r="H633" s="38"/>
      <c r="I633" s="251"/>
      <c r="J633" s="38"/>
      <c r="K633" s="38"/>
      <c r="L633" s="41"/>
      <c r="M633" s="252"/>
      <c r="N633" s="253"/>
      <c r="O633" s="73"/>
      <c r="P633" s="73"/>
      <c r="Q633" s="73"/>
      <c r="R633" s="73"/>
      <c r="S633" s="73"/>
      <c r="T633" s="74"/>
      <c r="U633" s="36"/>
      <c r="V633" s="36"/>
      <c r="W633" s="36"/>
      <c r="X633" s="36"/>
      <c r="Y633" s="36"/>
      <c r="Z633" s="36"/>
      <c r="AA633" s="36"/>
      <c r="AB633" s="36"/>
      <c r="AC633" s="36"/>
      <c r="AD633" s="36"/>
      <c r="AE633" s="36"/>
      <c r="AT633" s="18" t="s">
        <v>271</v>
      </c>
      <c r="AU633" s="18" t="s">
        <v>91</v>
      </c>
    </row>
    <row r="634" spans="1:65" s="2" customFormat="1" ht="16.5" customHeight="1">
      <c r="A634" s="36"/>
      <c r="B634" s="37"/>
      <c r="C634" s="193" t="s">
        <v>879</v>
      </c>
      <c r="D634" s="193" t="s">
        <v>164</v>
      </c>
      <c r="E634" s="194" t="s">
        <v>880</v>
      </c>
      <c r="F634" s="195" t="s">
        <v>881</v>
      </c>
      <c r="G634" s="196" t="s">
        <v>190</v>
      </c>
      <c r="H634" s="197">
        <v>368.3</v>
      </c>
      <c r="I634" s="198"/>
      <c r="J634" s="199">
        <f>ROUND(I634*H634,2)</f>
        <v>0</v>
      </c>
      <c r="K634" s="195" t="s">
        <v>286</v>
      </c>
      <c r="L634" s="41"/>
      <c r="M634" s="200" t="s">
        <v>1</v>
      </c>
      <c r="N634" s="201" t="s">
        <v>47</v>
      </c>
      <c r="O634" s="73"/>
      <c r="P634" s="202">
        <f>O634*H634</f>
        <v>0</v>
      </c>
      <c r="Q634" s="202">
        <v>0</v>
      </c>
      <c r="R634" s="202">
        <f>Q634*H634</f>
        <v>0</v>
      </c>
      <c r="S634" s="202">
        <v>0</v>
      </c>
      <c r="T634" s="203">
        <f>S634*H634</f>
        <v>0</v>
      </c>
      <c r="U634" s="36"/>
      <c r="V634" s="36"/>
      <c r="W634" s="36"/>
      <c r="X634" s="36"/>
      <c r="Y634" s="36"/>
      <c r="Z634" s="36"/>
      <c r="AA634" s="36"/>
      <c r="AB634" s="36"/>
      <c r="AC634" s="36"/>
      <c r="AD634" s="36"/>
      <c r="AE634" s="36"/>
      <c r="AR634" s="204" t="s">
        <v>256</v>
      </c>
      <c r="AT634" s="204" t="s">
        <v>164</v>
      </c>
      <c r="AU634" s="204" t="s">
        <v>91</v>
      </c>
      <c r="AY634" s="18" t="s">
        <v>162</v>
      </c>
      <c r="BE634" s="205">
        <f>IF(N634="základní",J634,0)</f>
        <v>0</v>
      </c>
      <c r="BF634" s="205">
        <f>IF(N634="snížená",J634,0)</f>
        <v>0</v>
      </c>
      <c r="BG634" s="205">
        <f>IF(N634="zákl. přenesená",J634,0)</f>
        <v>0</v>
      </c>
      <c r="BH634" s="205">
        <f>IF(N634="sníž. přenesená",J634,0)</f>
        <v>0</v>
      </c>
      <c r="BI634" s="205">
        <f>IF(N634="nulová",J634,0)</f>
        <v>0</v>
      </c>
      <c r="BJ634" s="18" t="s">
        <v>89</v>
      </c>
      <c r="BK634" s="205">
        <f>ROUND(I634*H634,2)</f>
        <v>0</v>
      </c>
      <c r="BL634" s="18" t="s">
        <v>256</v>
      </c>
      <c r="BM634" s="204" t="s">
        <v>882</v>
      </c>
    </row>
    <row r="635" spans="1:47" s="2" customFormat="1" ht="39">
      <c r="A635" s="36"/>
      <c r="B635" s="37"/>
      <c r="C635" s="38"/>
      <c r="D635" s="208" t="s">
        <v>271</v>
      </c>
      <c r="E635" s="38"/>
      <c r="F635" s="250" t="s">
        <v>874</v>
      </c>
      <c r="G635" s="38"/>
      <c r="H635" s="38"/>
      <c r="I635" s="251"/>
      <c r="J635" s="38"/>
      <c r="K635" s="38"/>
      <c r="L635" s="41"/>
      <c r="M635" s="252"/>
      <c r="N635" s="253"/>
      <c r="O635" s="73"/>
      <c r="P635" s="73"/>
      <c r="Q635" s="73"/>
      <c r="R635" s="73"/>
      <c r="S635" s="73"/>
      <c r="T635" s="74"/>
      <c r="U635" s="36"/>
      <c r="V635" s="36"/>
      <c r="W635" s="36"/>
      <c r="X635" s="36"/>
      <c r="Y635" s="36"/>
      <c r="Z635" s="36"/>
      <c r="AA635" s="36"/>
      <c r="AB635" s="36"/>
      <c r="AC635" s="36"/>
      <c r="AD635" s="36"/>
      <c r="AE635" s="36"/>
      <c r="AT635" s="18" t="s">
        <v>271</v>
      </c>
      <c r="AU635" s="18" t="s">
        <v>91</v>
      </c>
    </row>
    <row r="636" spans="1:65" s="2" customFormat="1" ht="16.5" customHeight="1">
      <c r="A636" s="36"/>
      <c r="B636" s="37"/>
      <c r="C636" s="193" t="s">
        <v>883</v>
      </c>
      <c r="D636" s="193" t="s">
        <v>164</v>
      </c>
      <c r="E636" s="194" t="s">
        <v>884</v>
      </c>
      <c r="F636" s="195" t="s">
        <v>885</v>
      </c>
      <c r="G636" s="196" t="s">
        <v>190</v>
      </c>
      <c r="H636" s="197">
        <v>60</v>
      </c>
      <c r="I636" s="198"/>
      <c r="J636" s="199">
        <f>ROUND(I636*H636,2)</f>
        <v>0</v>
      </c>
      <c r="K636" s="195" t="s">
        <v>286</v>
      </c>
      <c r="L636" s="41"/>
      <c r="M636" s="200" t="s">
        <v>1</v>
      </c>
      <c r="N636" s="201" t="s">
        <v>47</v>
      </c>
      <c r="O636" s="73"/>
      <c r="P636" s="202">
        <f>O636*H636</f>
        <v>0</v>
      </c>
      <c r="Q636" s="202">
        <v>0</v>
      </c>
      <c r="R636" s="202">
        <f>Q636*H636</f>
        <v>0</v>
      </c>
      <c r="S636" s="202">
        <v>0</v>
      </c>
      <c r="T636" s="203">
        <f>S636*H636</f>
        <v>0</v>
      </c>
      <c r="U636" s="36"/>
      <c r="V636" s="36"/>
      <c r="W636" s="36"/>
      <c r="X636" s="36"/>
      <c r="Y636" s="36"/>
      <c r="Z636" s="36"/>
      <c r="AA636" s="36"/>
      <c r="AB636" s="36"/>
      <c r="AC636" s="36"/>
      <c r="AD636" s="36"/>
      <c r="AE636" s="36"/>
      <c r="AR636" s="204" t="s">
        <v>256</v>
      </c>
      <c r="AT636" s="204" t="s">
        <v>164</v>
      </c>
      <c r="AU636" s="204" t="s">
        <v>91</v>
      </c>
      <c r="AY636" s="18" t="s">
        <v>162</v>
      </c>
      <c r="BE636" s="205">
        <f>IF(N636="základní",J636,0)</f>
        <v>0</v>
      </c>
      <c r="BF636" s="205">
        <f>IF(N636="snížená",J636,0)</f>
        <v>0</v>
      </c>
      <c r="BG636" s="205">
        <f>IF(N636="zákl. přenesená",J636,0)</f>
        <v>0</v>
      </c>
      <c r="BH636" s="205">
        <f>IF(N636="sníž. přenesená",J636,0)</f>
        <v>0</v>
      </c>
      <c r="BI636" s="205">
        <f>IF(N636="nulová",J636,0)</f>
        <v>0</v>
      </c>
      <c r="BJ636" s="18" t="s">
        <v>89</v>
      </c>
      <c r="BK636" s="205">
        <f>ROUND(I636*H636,2)</f>
        <v>0</v>
      </c>
      <c r="BL636" s="18" t="s">
        <v>256</v>
      </c>
      <c r="BM636" s="204" t="s">
        <v>886</v>
      </c>
    </row>
    <row r="637" spans="1:47" s="2" customFormat="1" ht="39">
      <c r="A637" s="36"/>
      <c r="B637" s="37"/>
      <c r="C637" s="38"/>
      <c r="D637" s="208" t="s">
        <v>271</v>
      </c>
      <c r="E637" s="38"/>
      <c r="F637" s="250" t="s">
        <v>874</v>
      </c>
      <c r="G637" s="38"/>
      <c r="H637" s="38"/>
      <c r="I637" s="251"/>
      <c r="J637" s="38"/>
      <c r="K637" s="38"/>
      <c r="L637" s="41"/>
      <c r="M637" s="252"/>
      <c r="N637" s="253"/>
      <c r="O637" s="73"/>
      <c r="P637" s="73"/>
      <c r="Q637" s="73"/>
      <c r="R637" s="73"/>
      <c r="S637" s="73"/>
      <c r="T637" s="74"/>
      <c r="U637" s="36"/>
      <c r="V637" s="36"/>
      <c r="W637" s="36"/>
      <c r="X637" s="36"/>
      <c r="Y637" s="36"/>
      <c r="Z637" s="36"/>
      <c r="AA637" s="36"/>
      <c r="AB637" s="36"/>
      <c r="AC637" s="36"/>
      <c r="AD637" s="36"/>
      <c r="AE637" s="36"/>
      <c r="AT637" s="18" t="s">
        <v>271</v>
      </c>
      <c r="AU637" s="18" t="s">
        <v>91</v>
      </c>
    </row>
    <row r="638" spans="1:65" s="2" customFormat="1" ht="16.5" customHeight="1">
      <c r="A638" s="36"/>
      <c r="B638" s="37"/>
      <c r="C638" s="193" t="s">
        <v>887</v>
      </c>
      <c r="D638" s="193" t="s">
        <v>164</v>
      </c>
      <c r="E638" s="194" t="s">
        <v>888</v>
      </c>
      <c r="F638" s="195" t="s">
        <v>889</v>
      </c>
      <c r="G638" s="196" t="s">
        <v>190</v>
      </c>
      <c r="H638" s="197">
        <v>6.4</v>
      </c>
      <c r="I638" s="198"/>
      <c r="J638" s="199">
        <f>ROUND(I638*H638,2)</f>
        <v>0</v>
      </c>
      <c r="K638" s="195" t="s">
        <v>286</v>
      </c>
      <c r="L638" s="41"/>
      <c r="M638" s="200" t="s">
        <v>1</v>
      </c>
      <c r="N638" s="201" t="s">
        <v>47</v>
      </c>
      <c r="O638" s="73"/>
      <c r="P638" s="202">
        <f>O638*H638</f>
        <v>0</v>
      </c>
      <c r="Q638" s="202">
        <v>0</v>
      </c>
      <c r="R638" s="202">
        <f>Q638*H638</f>
        <v>0</v>
      </c>
      <c r="S638" s="202">
        <v>0</v>
      </c>
      <c r="T638" s="203">
        <f>S638*H638</f>
        <v>0</v>
      </c>
      <c r="U638" s="36"/>
      <c r="V638" s="36"/>
      <c r="W638" s="36"/>
      <c r="X638" s="36"/>
      <c r="Y638" s="36"/>
      <c r="Z638" s="36"/>
      <c r="AA638" s="36"/>
      <c r="AB638" s="36"/>
      <c r="AC638" s="36"/>
      <c r="AD638" s="36"/>
      <c r="AE638" s="36"/>
      <c r="AR638" s="204" t="s">
        <v>256</v>
      </c>
      <c r="AT638" s="204" t="s">
        <v>164</v>
      </c>
      <c r="AU638" s="204" t="s">
        <v>91</v>
      </c>
      <c r="AY638" s="18" t="s">
        <v>162</v>
      </c>
      <c r="BE638" s="205">
        <f>IF(N638="základní",J638,0)</f>
        <v>0</v>
      </c>
      <c r="BF638" s="205">
        <f>IF(N638="snížená",J638,0)</f>
        <v>0</v>
      </c>
      <c r="BG638" s="205">
        <f>IF(N638="zákl. přenesená",J638,0)</f>
        <v>0</v>
      </c>
      <c r="BH638" s="205">
        <f>IF(N638="sníž. přenesená",J638,0)</f>
        <v>0</v>
      </c>
      <c r="BI638" s="205">
        <f>IF(N638="nulová",J638,0)</f>
        <v>0</v>
      </c>
      <c r="BJ638" s="18" t="s">
        <v>89</v>
      </c>
      <c r="BK638" s="205">
        <f>ROUND(I638*H638,2)</f>
        <v>0</v>
      </c>
      <c r="BL638" s="18" t="s">
        <v>256</v>
      </c>
      <c r="BM638" s="204" t="s">
        <v>890</v>
      </c>
    </row>
    <row r="639" spans="1:47" s="2" customFormat="1" ht="39">
      <c r="A639" s="36"/>
      <c r="B639" s="37"/>
      <c r="C639" s="38"/>
      <c r="D639" s="208" t="s">
        <v>271</v>
      </c>
      <c r="E639" s="38"/>
      <c r="F639" s="250" t="s">
        <v>874</v>
      </c>
      <c r="G639" s="38"/>
      <c r="H639" s="38"/>
      <c r="I639" s="251"/>
      <c r="J639" s="38"/>
      <c r="K639" s="38"/>
      <c r="L639" s="41"/>
      <c r="M639" s="252"/>
      <c r="N639" s="253"/>
      <c r="O639" s="73"/>
      <c r="P639" s="73"/>
      <c r="Q639" s="73"/>
      <c r="R639" s="73"/>
      <c r="S639" s="73"/>
      <c r="T639" s="74"/>
      <c r="U639" s="36"/>
      <c r="V639" s="36"/>
      <c r="W639" s="36"/>
      <c r="X639" s="36"/>
      <c r="Y639" s="36"/>
      <c r="Z639" s="36"/>
      <c r="AA639" s="36"/>
      <c r="AB639" s="36"/>
      <c r="AC639" s="36"/>
      <c r="AD639" s="36"/>
      <c r="AE639" s="36"/>
      <c r="AT639" s="18" t="s">
        <v>271</v>
      </c>
      <c r="AU639" s="18" t="s">
        <v>91</v>
      </c>
    </row>
    <row r="640" spans="1:65" s="2" customFormat="1" ht="16.5" customHeight="1">
      <c r="A640" s="36"/>
      <c r="B640" s="37"/>
      <c r="C640" s="193" t="s">
        <v>891</v>
      </c>
      <c r="D640" s="193" t="s">
        <v>164</v>
      </c>
      <c r="E640" s="194" t="s">
        <v>892</v>
      </c>
      <c r="F640" s="195" t="s">
        <v>893</v>
      </c>
      <c r="G640" s="196" t="s">
        <v>190</v>
      </c>
      <c r="H640" s="197">
        <v>55.8</v>
      </c>
      <c r="I640" s="198"/>
      <c r="J640" s="199">
        <f>ROUND(I640*H640,2)</f>
        <v>0</v>
      </c>
      <c r="K640" s="195" t="s">
        <v>286</v>
      </c>
      <c r="L640" s="41"/>
      <c r="M640" s="200" t="s">
        <v>1</v>
      </c>
      <c r="N640" s="201" t="s">
        <v>47</v>
      </c>
      <c r="O640" s="73"/>
      <c r="P640" s="202">
        <f>O640*H640</f>
        <v>0</v>
      </c>
      <c r="Q640" s="202">
        <v>0</v>
      </c>
      <c r="R640" s="202">
        <f>Q640*H640</f>
        <v>0</v>
      </c>
      <c r="S640" s="202">
        <v>0</v>
      </c>
      <c r="T640" s="203">
        <f>S640*H640</f>
        <v>0</v>
      </c>
      <c r="U640" s="36"/>
      <c r="V640" s="36"/>
      <c r="W640" s="36"/>
      <c r="X640" s="36"/>
      <c r="Y640" s="36"/>
      <c r="Z640" s="36"/>
      <c r="AA640" s="36"/>
      <c r="AB640" s="36"/>
      <c r="AC640" s="36"/>
      <c r="AD640" s="36"/>
      <c r="AE640" s="36"/>
      <c r="AR640" s="204" t="s">
        <v>256</v>
      </c>
      <c r="AT640" s="204" t="s">
        <v>164</v>
      </c>
      <c r="AU640" s="204" t="s">
        <v>91</v>
      </c>
      <c r="AY640" s="18" t="s">
        <v>162</v>
      </c>
      <c r="BE640" s="205">
        <f>IF(N640="základní",J640,0)</f>
        <v>0</v>
      </c>
      <c r="BF640" s="205">
        <f>IF(N640="snížená",J640,0)</f>
        <v>0</v>
      </c>
      <c r="BG640" s="205">
        <f>IF(N640="zákl. přenesená",J640,0)</f>
        <v>0</v>
      </c>
      <c r="BH640" s="205">
        <f>IF(N640="sníž. přenesená",J640,0)</f>
        <v>0</v>
      </c>
      <c r="BI640" s="205">
        <f>IF(N640="nulová",J640,0)</f>
        <v>0</v>
      </c>
      <c r="BJ640" s="18" t="s">
        <v>89</v>
      </c>
      <c r="BK640" s="205">
        <f>ROUND(I640*H640,2)</f>
        <v>0</v>
      </c>
      <c r="BL640" s="18" t="s">
        <v>256</v>
      </c>
      <c r="BM640" s="204" t="s">
        <v>894</v>
      </c>
    </row>
    <row r="641" spans="1:47" s="2" customFormat="1" ht="39">
      <c r="A641" s="36"/>
      <c r="B641" s="37"/>
      <c r="C641" s="38"/>
      <c r="D641" s="208" t="s">
        <v>271</v>
      </c>
      <c r="E641" s="38"/>
      <c r="F641" s="250" t="s">
        <v>874</v>
      </c>
      <c r="G641" s="38"/>
      <c r="H641" s="38"/>
      <c r="I641" s="251"/>
      <c r="J641" s="38"/>
      <c r="K641" s="38"/>
      <c r="L641" s="41"/>
      <c r="M641" s="252"/>
      <c r="N641" s="253"/>
      <c r="O641" s="73"/>
      <c r="P641" s="73"/>
      <c r="Q641" s="73"/>
      <c r="R641" s="73"/>
      <c r="S641" s="73"/>
      <c r="T641" s="74"/>
      <c r="U641" s="36"/>
      <c r="V641" s="36"/>
      <c r="W641" s="36"/>
      <c r="X641" s="36"/>
      <c r="Y641" s="36"/>
      <c r="Z641" s="36"/>
      <c r="AA641" s="36"/>
      <c r="AB641" s="36"/>
      <c r="AC641" s="36"/>
      <c r="AD641" s="36"/>
      <c r="AE641" s="36"/>
      <c r="AT641" s="18" t="s">
        <v>271</v>
      </c>
      <c r="AU641" s="18" t="s">
        <v>91</v>
      </c>
    </row>
    <row r="642" spans="1:65" s="2" customFormat="1" ht="16.5" customHeight="1">
      <c r="A642" s="36"/>
      <c r="B642" s="37"/>
      <c r="C642" s="193" t="s">
        <v>895</v>
      </c>
      <c r="D642" s="193" t="s">
        <v>164</v>
      </c>
      <c r="E642" s="194" t="s">
        <v>896</v>
      </c>
      <c r="F642" s="195" t="s">
        <v>897</v>
      </c>
      <c r="G642" s="196" t="s">
        <v>190</v>
      </c>
      <c r="H642" s="197">
        <v>4.6</v>
      </c>
      <c r="I642" s="198"/>
      <c r="J642" s="199">
        <f>ROUND(I642*H642,2)</f>
        <v>0</v>
      </c>
      <c r="K642" s="195" t="s">
        <v>286</v>
      </c>
      <c r="L642" s="41"/>
      <c r="M642" s="200" t="s">
        <v>1</v>
      </c>
      <c r="N642" s="201" t="s">
        <v>47</v>
      </c>
      <c r="O642" s="73"/>
      <c r="P642" s="202">
        <f>O642*H642</f>
        <v>0</v>
      </c>
      <c r="Q642" s="202">
        <v>0</v>
      </c>
      <c r="R642" s="202">
        <f>Q642*H642</f>
        <v>0</v>
      </c>
      <c r="S642" s="202">
        <v>0</v>
      </c>
      <c r="T642" s="203">
        <f>S642*H642</f>
        <v>0</v>
      </c>
      <c r="U642" s="36"/>
      <c r="V642" s="36"/>
      <c r="W642" s="36"/>
      <c r="X642" s="36"/>
      <c r="Y642" s="36"/>
      <c r="Z642" s="36"/>
      <c r="AA642" s="36"/>
      <c r="AB642" s="36"/>
      <c r="AC642" s="36"/>
      <c r="AD642" s="36"/>
      <c r="AE642" s="36"/>
      <c r="AR642" s="204" t="s">
        <v>256</v>
      </c>
      <c r="AT642" s="204" t="s">
        <v>164</v>
      </c>
      <c r="AU642" s="204" t="s">
        <v>91</v>
      </c>
      <c r="AY642" s="18" t="s">
        <v>162</v>
      </c>
      <c r="BE642" s="205">
        <f>IF(N642="základní",J642,0)</f>
        <v>0</v>
      </c>
      <c r="BF642" s="205">
        <f>IF(N642="snížená",J642,0)</f>
        <v>0</v>
      </c>
      <c r="BG642" s="205">
        <f>IF(N642="zákl. přenesená",J642,0)</f>
        <v>0</v>
      </c>
      <c r="BH642" s="205">
        <f>IF(N642="sníž. přenesená",J642,0)</f>
        <v>0</v>
      </c>
      <c r="BI642" s="205">
        <f>IF(N642="nulová",J642,0)</f>
        <v>0</v>
      </c>
      <c r="BJ642" s="18" t="s">
        <v>89</v>
      </c>
      <c r="BK642" s="205">
        <f>ROUND(I642*H642,2)</f>
        <v>0</v>
      </c>
      <c r="BL642" s="18" t="s">
        <v>256</v>
      </c>
      <c r="BM642" s="204" t="s">
        <v>898</v>
      </c>
    </row>
    <row r="643" spans="1:47" s="2" customFormat="1" ht="39">
      <c r="A643" s="36"/>
      <c r="B643" s="37"/>
      <c r="C643" s="38"/>
      <c r="D643" s="208" t="s">
        <v>271</v>
      </c>
      <c r="E643" s="38"/>
      <c r="F643" s="250" t="s">
        <v>874</v>
      </c>
      <c r="G643" s="38"/>
      <c r="H643" s="38"/>
      <c r="I643" s="251"/>
      <c r="J643" s="38"/>
      <c r="K643" s="38"/>
      <c r="L643" s="41"/>
      <c r="M643" s="252"/>
      <c r="N643" s="253"/>
      <c r="O643" s="73"/>
      <c r="P643" s="73"/>
      <c r="Q643" s="73"/>
      <c r="R643" s="73"/>
      <c r="S643" s="73"/>
      <c r="T643" s="74"/>
      <c r="U643" s="36"/>
      <c r="V643" s="36"/>
      <c r="W643" s="36"/>
      <c r="X643" s="36"/>
      <c r="Y643" s="36"/>
      <c r="Z643" s="36"/>
      <c r="AA643" s="36"/>
      <c r="AB643" s="36"/>
      <c r="AC643" s="36"/>
      <c r="AD643" s="36"/>
      <c r="AE643" s="36"/>
      <c r="AT643" s="18" t="s">
        <v>271</v>
      </c>
      <c r="AU643" s="18" t="s">
        <v>91</v>
      </c>
    </row>
    <row r="644" spans="1:65" s="2" customFormat="1" ht="16.5" customHeight="1">
      <c r="A644" s="36"/>
      <c r="B644" s="37"/>
      <c r="C644" s="193" t="s">
        <v>899</v>
      </c>
      <c r="D644" s="193" t="s">
        <v>164</v>
      </c>
      <c r="E644" s="194" t="s">
        <v>900</v>
      </c>
      <c r="F644" s="195" t="s">
        <v>901</v>
      </c>
      <c r="G644" s="196" t="s">
        <v>190</v>
      </c>
      <c r="H644" s="197">
        <v>10</v>
      </c>
      <c r="I644" s="198"/>
      <c r="J644" s="199">
        <f>ROUND(I644*H644,2)</f>
        <v>0</v>
      </c>
      <c r="K644" s="195" t="s">
        <v>286</v>
      </c>
      <c r="L644" s="41"/>
      <c r="M644" s="200" t="s">
        <v>1</v>
      </c>
      <c r="N644" s="201" t="s">
        <v>47</v>
      </c>
      <c r="O644" s="73"/>
      <c r="P644" s="202">
        <f>O644*H644</f>
        <v>0</v>
      </c>
      <c r="Q644" s="202">
        <v>0</v>
      </c>
      <c r="R644" s="202">
        <f>Q644*H644</f>
        <v>0</v>
      </c>
      <c r="S644" s="202">
        <v>0</v>
      </c>
      <c r="T644" s="203">
        <f>S644*H644</f>
        <v>0</v>
      </c>
      <c r="U644" s="36"/>
      <c r="V644" s="36"/>
      <c r="W644" s="36"/>
      <c r="X644" s="36"/>
      <c r="Y644" s="36"/>
      <c r="Z644" s="36"/>
      <c r="AA644" s="36"/>
      <c r="AB644" s="36"/>
      <c r="AC644" s="36"/>
      <c r="AD644" s="36"/>
      <c r="AE644" s="36"/>
      <c r="AR644" s="204" t="s">
        <v>256</v>
      </c>
      <c r="AT644" s="204" t="s">
        <v>164</v>
      </c>
      <c r="AU644" s="204" t="s">
        <v>91</v>
      </c>
      <c r="AY644" s="18" t="s">
        <v>162</v>
      </c>
      <c r="BE644" s="205">
        <f>IF(N644="základní",J644,0)</f>
        <v>0</v>
      </c>
      <c r="BF644" s="205">
        <f>IF(N644="snížená",J644,0)</f>
        <v>0</v>
      </c>
      <c r="BG644" s="205">
        <f>IF(N644="zákl. přenesená",J644,0)</f>
        <v>0</v>
      </c>
      <c r="BH644" s="205">
        <f>IF(N644="sníž. přenesená",J644,0)</f>
        <v>0</v>
      </c>
      <c r="BI644" s="205">
        <f>IF(N644="nulová",J644,0)</f>
        <v>0</v>
      </c>
      <c r="BJ644" s="18" t="s">
        <v>89</v>
      </c>
      <c r="BK644" s="205">
        <f>ROUND(I644*H644,2)</f>
        <v>0</v>
      </c>
      <c r="BL644" s="18" t="s">
        <v>256</v>
      </c>
      <c r="BM644" s="204" t="s">
        <v>902</v>
      </c>
    </row>
    <row r="645" spans="1:47" s="2" customFormat="1" ht="39">
      <c r="A645" s="36"/>
      <c r="B645" s="37"/>
      <c r="C645" s="38"/>
      <c r="D645" s="208" t="s">
        <v>271</v>
      </c>
      <c r="E645" s="38"/>
      <c r="F645" s="250" t="s">
        <v>874</v>
      </c>
      <c r="G645" s="38"/>
      <c r="H645" s="38"/>
      <c r="I645" s="251"/>
      <c r="J645" s="38"/>
      <c r="K645" s="38"/>
      <c r="L645" s="41"/>
      <c r="M645" s="252"/>
      <c r="N645" s="253"/>
      <c r="O645" s="73"/>
      <c r="P645" s="73"/>
      <c r="Q645" s="73"/>
      <c r="R645" s="73"/>
      <c r="S645" s="73"/>
      <c r="T645" s="74"/>
      <c r="U645" s="36"/>
      <c r="V645" s="36"/>
      <c r="W645" s="36"/>
      <c r="X645" s="36"/>
      <c r="Y645" s="36"/>
      <c r="Z645" s="36"/>
      <c r="AA645" s="36"/>
      <c r="AB645" s="36"/>
      <c r="AC645" s="36"/>
      <c r="AD645" s="36"/>
      <c r="AE645" s="36"/>
      <c r="AT645" s="18" t="s">
        <v>271</v>
      </c>
      <c r="AU645" s="18" t="s">
        <v>91</v>
      </c>
    </row>
    <row r="646" spans="1:65" s="2" customFormat="1" ht="16.5" customHeight="1">
      <c r="A646" s="36"/>
      <c r="B646" s="37"/>
      <c r="C646" s="193" t="s">
        <v>903</v>
      </c>
      <c r="D646" s="193" t="s">
        <v>164</v>
      </c>
      <c r="E646" s="194" t="s">
        <v>904</v>
      </c>
      <c r="F646" s="195" t="s">
        <v>905</v>
      </c>
      <c r="G646" s="196" t="s">
        <v>569</v>
      </c>
      <c r="H646" s="197">
        <v>1</v>
      </c>
      <c r="I646" s="198"/>
      <c r="J646" s="199">
        <f>ROUND(I646*H646,2)</f>
        <v>0</v>
      </c>
      <c r="K646" s="195" t="s">
        <v>286</v>
      </c>
      <c r="L646" s="41"/>
      <c r="M646" s="200" t="s">
        <v>1</v>
      </c>
      <c r="N646" s="201" t="s">
        <v>47</v>
      </c>
      <c r="O646" s="73"/>
      <c r="P646" s="202">
        <f>O646*H646</f>
        <v>0</v>
      </c>
      <c r="Q646" s="202">
        <v>0</v>
      </c>
      <c r="R646" s="202">
        <f>Q646*H646</f>
        <v>0</v>
      </c>
      <c r="S646" s="202">
        <v>0</v>
      </c>
      <c r="T646" s="203">
        <f>S646*H646</f>
        <v>0</v>
      </c>
      <c r="U646" s="36"/>
      <c r="V646" s="36"/>
      <c r="W646" s="36"/>
      <c r="X646" s="36"/>
      <c r="Y646" s="36"/>
      <c r="Z646" s="36"/>
      <c r="AA646" s="36"/>
      <c r="AB646" s="36"/>
      <c r="AC646" s="36"/>
      <c r="AD646" s="36"/>
      <c r="AE646" s="36"/>
      <c r="AR646" s="204" t="s">
        <v>256</v>
      </c>
      <c r="AT646" s="204" t="s">
        <v>164</v>
      </c>
      <c r="AU646" s="204" t="s">
        <v>91</v>
      </c>
      <c r="AY646" s="18" t="s">
        <v>162</v>
      </c>
      <c r="BE646" s="205">
        <f>IF(N646="základní",J646,0)</f>
        <v>0</v>
      </c>
      <c r="BF646" s="205">
        <f>IF(N646="snížená",J646,0)</f>
        <v>0</v>
      </c>
      <c r="BG646" s="205">
        <f>IF(N646="zákl. přenesená",J646,0)</f>
        <v>0</v>
      </c>
      <c r="BH646" s="205">
        <f>IF(N646="sníž. přenesená",J646,0)</f>
        <v>0</v>
      </c>
      <c r="BI646" s="205">
        <f>IF(N646="nulová",J646,0)</f>
        <v>0</v>
      </c>
      <c r="BJ646" s="18" t="s">
        <v>89</v>
      </c>
      <c r="BK646" s="205">
        <f>ROUND(I646*H646,2)</f>
        <v>0</v>
      </c>
      <c r="BL646" s="18" t="s">
        <v>256</v>
      </c>
      <c r="BM646" s="204" t="s">
        <v>906</v>
      </c>
    </row>
    <row r="647" spans="1:47" s="2" customFormat="1" ht="39">
      <c r="A647" s="36"/>
      <c r="B647" s="37"/>
      <c r="C647" s="38"/>
      <c r="D647" s="208" t="s">
        <v>271</v>
      </c>
      <c r="E647" s="38"/>
      <c r="F647" s="250" t="s">
        <v>874</v>
      </c>
      <c r="G647" s="38"/>
      <c r="H647" s="38"/>
      <c r="I647" s="251"/>
      <c r="J647" s="38"/>
      <c r="K647" s="38"/>
      <c r="L647" s="41"/>
      <c r="M647" s="252"/>
      <c r="N647" s="253"/>
      <c r="O647" s="73"/>
      <c r="P647" s="73"/>
      <c r="Q647" s="73"/>
      <c r="R647" s="73"/>
      <c r="S647" s="73"/>
      <c r="T647" s="74"/>
      <c r="U647" s="36"/>
      <c r="V647" s="36"/>
      <c r="W647" s="36"/>
      <c r="X647" s="36"/>
      <c r="Y647" s="36"/>
      <c r="Z647" s="36"/>
      <c r="AA647" s="36"/>
      <c r="AB647" s="36"/>
      <c r="AC647" s="36"/>
      <c r="AD647" s="36"/>
      <c r="AE647" s="36"/>
      <c r="AT647" s="18" t="s">
        <v>271</v>
      </c>
      <c r="AU647" s="18" t="s">
        <v>91</v>
      </c>
    </row>
    <row r="648" spans="1:65" s="2" customFormat="1" ht="16.5" customHeight="1">
      <c r="A648" s="36"/>
      <c r="B648" s="37"/>
      <c r="C648" s="193" t="s">
        <v>907</v>
      </c>
      <c r="D648" s="193" t="s">
        <v>164</v>
      </c>
      <c r="E648" s="194" t="s">
        <v>908</v>
      </c>
      <c r="F648" s="195" t="s">
        <v>909</v>
      </c>
      <c r="G648" s="196" t="s">
        <v>569</v>
      </c>
      <c r="H648" s="197">
        <v>16</v>
      </c>
      <c r="I648" s="198"/>
      <c r="J648" s="199">
        <f>ROUND(I648*H648,2)</f>
        <v>0</v>
      </c>
      <c r="K648" s="195" t="s">
        <v>286</v>
      </c>
      <c r="L648" s="41"/>
      <c r="M648" s="200" t="s">
        <v>1</v>
      </c>
      <c r="N648" s="201" t="s">
        <v>47</v>
      </c>
      <c r="O648" s="73"/>
      <c r="P648" s="202">
        <f>O648*H648</f>
        <v>0</v>
      </c>
      <c r="Q648" s="202">
        <v>0</v>
      </c>
      <c r="R648" s="202">
        <f>Q648*H648</f>
        <v>0</v>
      </c>
      <c r="S648" s="202">
        <v>0</v>
      </c>
      <c r="T648" s="203">
        <f>S648*H648</f>
        <v>0</v>
      </c>
      <c r="U648" s="36"/>
      <c r="V648" s="36"/>
      <c r="W648" s="36"/>
      <c r="X648" s="36"/>
      <c r="Y648" s="36"/>
      <c r="Z648" s="36"/>
      <c r="AA648" s="36"/>
      <c r="AB648" s="36"/>
      <c r="AC648" s="36"/>
      <c r="AD648" s="36"/>
      <c r="AE648" s="36"/>
      <c r="AR648" s="204" t="s">
        <v>256</v>
      </c>
      <c r="AT648" s="204" t="s">
        <v>164</v>
      </c>
      <c r="AU648" s="204" t="s">
        <v>91</v>
      </c>
      <c r="AY648" s="18" t="s">
        <v>162</v>
      </c>
      <c r="BE648" s="205">
        <f>IF(N648="základní",J648,0)</f>
        <v>0</v>
      </c>
      <c r="BF648" s="205">
        <f>IF(N648="snížená",J648,0)</f>
        <v>0</v>
      </c>
      <c r="BG648" s="205">
        <f>IF(N648="zákl. přenesená",J648,0)</f>
        <v>0</v>
      </c>
      <c r="BH648" s="205">
        <f>IF(N648="sníž. přenesená",J648,0)</f>
        <v>0</v>
      </c>
      <c r="BI648" s="205">
        <f>IF(N648="nulová",J648,0)</f>
        <v>0</v>
      </c>
      <c r="BJ648" s="18" t="s">
        <v>89</v>
      </c>
      <c r="BK648" s="205">
        <f>ROUND(I648*H648,2)</f>
        <v>0</v>
      </c>
      <c r="BL648" s="18" t="s">
        <v>256</v>
      </c>
      <c r="BM648" s="204" t="s">
        <v>910</v>
      </c>
    </row>
    <row r="649" spans="1:47" s="2" customFormat="1" ht="39">
      <c r="A649" s="36"/>
      <c r="B649" s="37"/>
      <c r="C649" s="38"/>
      <c r="D649" s="208" t="s">
        <v>271</v>
      </c>
      <c r="E649" s="38"/>
      <c r="F649" s="250" t="s">
        <v>874</v>
      </c>
      <c r="G649" s="38"/>
      <c r="H649" s="38"/>
      <c r="I649" s="251"/>
      <c r="J649" s="38"/>
      <c r="K649" s="38"/>
      <c r="L649" s="41"/>
      <c r="M649" s="252"/>
      <c r="N649" s="253"/>
      <c r="O649" s="73"/>
      <c r="P649" s="73"/>
      <c r="Q649" s="73"/>
      <c r="R649" s="73"/>
      <c r="S649" s="73"/>
      <c r="T649" s="74"/>
      <c r="U649" s="36"/>
      <c r="V649" s="36"/>
      <c r="W649" s="36"/>
      <c r="X649" s="36"/>
      <c r="Y649" s="36"/>
      <c r="Z649" s="36"/>
      <c r="AA649" s="36"/>
      <c r="AB649" s="36"/>
      <c r="AC649" s="36"/>
      <c r="AD649" s="36"/>
      <c r="AE649" s="36"/>
      <c r="AT649" s="18" t="s">
        <v>271</v>
      </c>
      <c r="AU649" s="18" t="s">
        <v>91</v>
      </c>
    </row>
    <row r="650" spans="1:65" s="2" customFormat="1" ht="16.5" customHeight="1">
      <c r="A650" s="36"/>
      <c r="B650" s="37"/>
      <c r="C650" s="193" t="s">
        <v>911</v>
      </c>
      <c r="D650" s="193" t="s">
        <v>164</v>
      </c>
      <c r="E650" s="194" t="s">
        <v>912</v>
      </c>
      <c r="F650" s="195" t="s">
        <v>913</v>
      </c>
      <c r="G650" s="196" t="s">
        <v>569</v>
      </c>
      <c r="H650" s="197">
        <v>2</v>
      </c>
      <c r="I650" s="198"/>
      <c r="J650" s="199">
        <f>ROUND(I650*H650,2)</f>
        <v>0</v>
      </c>
      <c r="K650" s="195" t="s">
        <v>286</v>
      </c>
      <c r="L650" s="41"/>
      <c r="M650" s="200" t="s">
        <v>1</v>
      </c>
      <c r="N650" s="201" t="s">
        <v>47</v>
      </c>
      <c r="O650" s="73"/>
      <c r="P650" s="202">
        <f>O650*H650</f>
        <v>0</v>
      </c>
      <c r="Q650" s="202">
        <v>0</v>
      </c>
      <c r="R650" s="202">
        <f>Q650*H650</f>
        <v>0</v>
      </c>
      <c r="S650" s="202">
        <v>0</v>
      </c>
      <c r="T650" s="203">
        <f>S650*H650</f>
        <v>0</v>
      </c>
      <c r="U650" s="36"/>
      <c r="V650" s="36"/>
      <c r="W650" s="36"/>
      <c r="X650" s="36"/>
      <c r="Y650" s="36"/>
      <c r="Z650" s="36"/>
      <c r="AA650" s="36"/>
      <c r="AB650" s="36"/>
      <c r="AC650" s="36"/>
      <c r="AD650" s="36"/>
      <c r="AE650" s="36"/>
      <c r="AR650" s="204" t="s">
        <v>256</v>
      </c>
      <c r="AT650" s="204" t="s">
        <v>164</v>
      </c>
      <c r="AU650" s="204" t="s">
        <v>91</v>
      </c>
      <c r="AY650" s="18" t="s">
        <v>162</v>
      </c>
      <c r="BE650" s="205">
        <f>IF(N650="základní",J650,0)</f>
        <v>0</v>
      </c>
      <c r="BF650" s="205">
        <f>IF(N650="snížená",J650,0)</f>
        <v>0</v>
      </c>
      <c r="BG650" s="205">
        <f>IF(N650="zákl. přenesená",J650,0)</f>
        <v>0</v>
      </c>
      <c r="BH650" s="205">
        <f>IF(N650="sníž. přenesená",J650,0)</f>
        <v>0</v>
      </c>
      <c r="BI650" s="205">
        <f>IF(N650="nulová",J650,0)</f>
        <v>0</v>
      </c>
      <c r="BJ650" s="18" t="s">
        <v>89</v>
      </c>
      <c r="BK650" s="205">
        <f>ROUND(I650*H650,2)</f>
        <v>0</v>
      </c>
      <c r="BL650" s="18" t="s">
        <v>256</v>
      </c>
      <c r="BM650" s="204" t="s">
        <v>914</v>
      </c>
    </row>
    <row r="651" spans="1:47" s="2" customFormat="1" ht="39">
      <c r="A651" s="36"/>
      <c r="B651" s="37"/>
      <c r="C651" s="38"/>
      <c r="D651" s="208" t="s">
        <v>271</v>
      </c>
      <c r="E651" s="38"/>
      <c r="F651" s="250" t="s">
        <v>874</v>
      </c>
      <c r="G651" s="38"/>
      <c r="H651" s="38"/>
      <c r="I651" s="251"/>
      <c r="J651" s="38"/>
      <c r="K651" s="38"/>
      <c r="L651" s="41"/>
      <c r="M651" s="252"/>
      <c r="N651" s="253"/>
      <c r="O651" s="73"/>
      <c r="P651" s="73"/>
      <c r="Q651" s="73"/>
      <c r="R651" s="73"/>
      <c r="S651" s="73"/>
      <c r="T651" s="74"/>
      <c r="U651" s="36"/>
      <c r="V651" s="36"/>
      <c r="W651" s="36"/>
      <c r="X651" s="36"/>
      <c r="Y651" s="36"/>
      <c r="Z651" s="36"/>
      <c r="AA651" s="36"/>
      <c r="AB651" s="36"/>
      <c r="AC651" s="36"/>
      <c r="AD651" s="36"/>
      <c r="AE651" s="36"/>
      <c r="AT651" s="18" t="s">
        <v>271</v>
      </c>
      <c r="AU651" s="18" t="s">
        <v>91</v>
      </c>
    </row>
    <row r="652" spans="1:65" s="2" customFormat="1" ht="16.5" customHeight="1">
      <c r="A652" s="36"/>
      <c r="B652" s="37"/>
      <c r="C652" s="193" t="s">
        <v>915</v>
      </c>
      <c r="D652" s="193" t="s">
        <v>164</v>
      </c>
      <c r="E652" s="194" t="s">
        <v>916</v>
      </c>
      <c r="F652" s="195" t="s">
        <v>917</v>
      </c>
      <c r="G652" s="196" t="s">
        <v>569</v>
      </c>
      <c r="H652" s="197">
        <v>5</v>
      </c>
      <c r="I652" s="198"/>
      <c r="J652" s="199">
        <f>ROUND(I652*H652,2)</f>
        <v>0</v>
      </c>
      <c r="K652" s="195" t="s">
        <v>286</v>
      </c>
      <c r="L652" s="41"/>
      <c r="M652" s="200" t="s">
        <v>1</v>
      </c>
      <c r="N652" s="201" t="s">
        <v>47</v>
      </c>
      <c r="O652" s="73"/>
      <c r="P652" s="202">
        <f>O652*H652</f>
        <v>0</v>
      </c>
      <c r="Q652" s="202">
        <v>0</v>
      </c>
      <c r="R652" s="202">
        <f>Q652*H652</f>
        <v>0</v>
      </c>
      <c r="S652" s="202">
        <v>0</v>
      </c>
      <c r="T652" s="203">
        <f>S652*H652</f>
        <v>0</v>
      </c>
      <c r="U652" s="36"/>
      <c r="V652" s="36"/>
      <c r="W652" s="36"/>
      <c r="X652" s="36"/>
      <c r="Y652" s="36"/>
      <c r="Z652" s="36"/>
      <c r="AA652" s="36"/>
      <c r="AB652" s="36"/>
      <c r="AC652" s="36"/>
      <c r="AD652" s="36"/>
      <c r="AE652" s="36"/>
      <c r="AR652" s="204" t="s">
        <v>256</v>
      </c>
      <c r="AT652" s="204" t="s">
        <v>164</v>
      </c>
      <c r="AU652" s="204" t="s">
        <v>91</v>
      </c>
      <c r="AY652" s="18" t="s">
        <v>162</v>
      </c>
      <c r="BE652" s="205">
        <f>IF(N652="základní",J652,0)</f>
        <v>0</v>
      </c>
      <c r="BF652" s="205">
        <f>IF(N652="snížená",J652,0)</f>
        <v>0</v>
      </c>
      <c r="BG652" s="205">
        <f>IF(N652="zákl. přenesená",J652,0)</f>
        <v>0</v>
      </c>
      <c r="BH652" s="205">
        <f>IF(N652="sníž. přenesená",J652,0)</f>
        <v>0</v>
      </c>
      <c r="BI652" s="205">
        <f>IF(N652="nulová",J652,0)</f>
        <v>0</v>
      </c>
      <c r="BJ652" s="18" t="s">
        <v>89</v>
      </c>
      <c r="BK652" s="205">
        <f>ROUND(I652*H652,2)</f>
        <v>0</v>
      </c>
      <c r="BL652" s="18" t="s">
        <v>256</v>
      </c>
      <c r="BM652" s="204" t="s">
        <v>918</v>
      </c>
    </row>
    <row r="653" spans="1:47" s="2" customFormat="1" ht="39">
      <c r="A653" s="36"/>
      <c r="B653" s="37"/>
      <c r="C653" s="38"/>
      <c r="D653" s="208" t="s">
        <v>271</v>
      </c>
      <c r="E653" s="38"/>
      <c r="F653" s="250" t="s">
        <v>874</v>
      </c>
      <c r="G653" s="38"/>
      <c r="H653" s="38"/>
      <c r="I653" s="251"/>
      <c r="J653" s="38"/>
      <c r="K653" s="38"/>
      <c r="L653" s="41"/>
      <c r="M653" s="252"/>
      <c r="N653" s="253"/>
      <c r="O653" s="73"/>
      <c r="P653" s="73"/>
      <c r="Q653" s="73"/>
      <c r="R653" s="73"/>
      <c r="S653" s="73"/>
      <c r="T653" s="74"/>
      <c r="U653" s="36"/>
      <c r="V653" s="36"/>
      <c r="W653" s="36"/>
      <c r="X653" s="36"/>
      <c r="Y653" s="36"/>
      <c r="Z653" s="36"/>
      <c r="AA653" s="36"/>
      <c r="AB653" s="36"/>
      <c r="AC653" s="36"/>
      <c r="AD653" s="36"/>
      <c r="AE653" s="36"/>
      <c r="AT653" s="18" t="s">
        <v>271</v>
      </c>
      <c r="AU653" s="18" t="s">
        <v>91</v>
      </c>
    </row>
    <row r="654" spans="1:65" s="2" customFormat="1" ht="16.5" customHeight="1">
      <c r="A654" s="36"/>
      <c r="B654" s="37"/>
      <c r="C654" s="193" t="s">
        <v>919</v>
      </c>
      <c r="D654" s="193" t="s">
        <v>164</v>
      </c>
      <c r="E654" s="194" t="s">
        <v>920</v>
      </c>
      <c r="F654" s="195" t="s">
        <v>921</v>
      </c>
      <c r="G654" s="196" t="s">
        <v>569</v>
      </c>
      <c r="H654" s="197">
        <v>1</v>
      </c>
      <c r="I654" s="198"/>
      <c r="J654" s="199">
        <f>ROUND(I654*H654,2)</f>
        <v>0</v>
      </c>
      <c r="K654" s="195" t="s">
        <v>286</v>
      </c>
      <c r="L654" s="41"/>
      <c r="M654" s="200" t="s">
        <v>1</v>
      </c>
      <c r="N654" s="201" t="s">
        <v>47</v>
      </c>
      <c r="O654" s="73"/>
      <c r="P654" s="202">
        <f>O654*H654</f>
        <v>0</v>
      </c>
      <c r="Q654" s="202">
        <v>0</v>
      </c>
      <c r="R654" s="202">
        <f>Q654*H654</f>
        <v>0</v>
      </c>
      <c r="S654" s="202">
        <v>0</v>
      </c>
      <c r="T654" s="203">
        <f>S654*H654</f>
        <v>0</v>
      </c>
      <c r="U654" s="36"/>
      <c r="V654" s="36"/>
      <c r="W654" s="36"/>
      <c r="X654" s="36"/>
      <c r="Y654" s="36"/>
      <c r="Z654" s="36"/>
      <c r="AA654" s="36"/>
      <c r="AB654" s="36"/>
      <c r="AC654" s="36"/>
      <c r="AD654" s="36"/>
      <c r="AE654" s="36"/>
      <c r="AR654" s="204" t="s">
        <v>256</v>
      </c>
      <c r="AT654" s="204" t="s">
        <v>164</v>
      </c>
      <c r="AU654" s="204" t="s">
        <v>91</v>
      </c>
      <c r="AY654" s="18" t="s">
        <v>162</v>
      </c>
      <c r="BE654" s="205">
        <f>IF(N654="základní",J654,0)</f>
        <v>0</v>
      </c>
      <c r="BF654" s="205">
        <f>IF(N654="snížená",J654,0)</f>
        <v>0</v>
      </c>
      <c r="BG654" s="205">
        <f>IF(N654="zákl. přenesená",J654,0)</f>
        <v>0</v>
      </c>
      <c r="BH654" s="205">
        <f>IF(N654="sníž. přenesená",J654,0)</f>
        <v>0</v>
      </c>
      <c r="BI654" s="205">
        <f>IF(N654="nulová",J654,0)</f>
        <v>0</v>
      </c>
      <c r="BJ654" s="18" t="s">
        <v>89</v>
      </c>
      <c r="BK654" s="205">
        <f>ROUND(I654*H654,2)</f>
        <v>0</v>
      </c>
      <c r="BL654" s="18" t="s">
        <v>256</v>
      </c>
      <c r="BM654" s="204" t="s">
        <v>922</v>
      </c>
    </row>
    <row r="655" spans="1:47" s="2" customFormat="1" ht="39">
      <c r="A655" s="36"/>
      <c r="B655" s="37"/>
      <c r="C655" s="38"/>
      <c r="D655" s="208" t="s">
        <v>271</v>
      </c>
      <c r="E655" s="38"/>
      <c r="F655" s="250" t="s">
        <v>874</v>
      </c>
      <c r="G655" s="38"/>
      <c r="H655" s="38"/>
      <c r="I655" s="251"/>
      <c r="J655" s="38"/>
      <c r="K655" s="38"/>
      <c r="L655" s="41"/>
      <c r="M655" s="252"/>
      <c r="N655" s="253"/>
      <c r="O655" s="73"/>
      <c r="P655" s="73"/>
      <c r="Q655" s="73"/>
      <c r="R655" s="73"/>
      <c r="S655" s="73"/>
      <c r="T655" s="74"/>
      <c r="U655" s="36"/>
      <c r="V655" s="36"/>
      <c r="W655" s="36"/>
      <c r="X655" s="36"/>
      <c r="Y655" s="36"/>
      <c r="Z655" s="36"/>
      <c r="AA655" s="36"/>
      <c r="AB655" s="36"/>
      <c r="AC655" s="36"/>
      <c r="AD655" s="36"/>
      <c r="AE655" s="36"/>
      <c r="AT655" s="18" t="s">
        <v>271</v>
      </c>
      <c r="AU655" s="18" t="s">
        <v>91</v>
      </c>
    </row>
    <row r="656" spans="1:65" s="2" customFormat="1" ht="16.5" customHeight="1">
      <c r="A656" s="36"/>
      <c r="B656" s="37"/>
      <c r="C656" s="193" t="s">
        <v>923</v>
      </c>
      <c r="D656" s="193" t="s">
        <v>164</v>
      </c>
      <c r="E656" s="194" t="s">
        <v>924</v>
      </c>
      <c r="F656" s="195" t="s">
        <v>925</v>
      </c>
      <c r="G656" s="196" t="s">
        <v>569</v>
      </c>
      <c r="H656" s="197">
        <v>7</v>
      </c>
      <c r="I656" s="198"/>
      <c r="J656" s="199">
        <f>ROUND(I656*H656,2)</f>
        <v>0</v>
      </c>
      <c r="K656" s="195" t="s">
        <v>286</v>
      </c>
      <c r="L656" s="41"/>
      <c r="M656" s="200" t="s">
        <v>1</v>
      </c>
      <c r="N656" s="201" t="s">
        <v>47</v>
      </c>
      <c r="O656" s="73"/>
      <c r="P656" s="202">
        <f>O656*H656</f>
        <v>0</v>
      </c>
      <c r="Q656" s="202">
        <v>0</v>
      </c>
      <c r="R656" s="202">
        <f>Q656*H656</f>
        <v>0</v>
      </c>
      <c r="S656" s="202">
        <v>0</v>
      </c>
      <c r="T656" s="203">
        <f>S656*H656</f>
        <v>0</v>
      </c>
      <c r="U656" s="36"/>
      <c r="V656" s="36"/>
      <c r="W656" s="36"/>
      <c r="X656" s="36"/>
      <c r="Y656" s="36"/>
      <c r="Z656" s="36"/>
      <c r="AA656" s="36"/>
      <c r="AB656" s="36"/>
      <c r="AC656" s="36"/>
      <c r="AD656" s="36"/>
      <c r="AE656" s="36"/>
      <c r="AR656" s="204" t="s">
        <v>256</v>
      </c>
      <c r="AT656" s="204" t="s">
        <v>164</v>
      </c>
      <c r="AU656" s="204" t="s">
        <v>91</v>
      </c>
      <c r="AY656" s="18" t="s">
        <v>162</v>
      </c>
      <c r="BE656" s="205">
        <f>IF(N656="základní",J656,0)</f>
        <v>0</v>
      </c>
      <c r="BF656" s="205">
        <f>IF(N656="snížená",J656,0)</f>
        <v>0</v>
      </c>
      <c r="BG656" s="205">
        <f>IF(N656="zákl. přenesená",J656,0)</f>
        <v>0</v>
      </c>
      <c r="BH656" s="205">
        <f>IF(N656="sníž. přenesená",J656,0)</f>
        <v>0</v>
      </c>
      <c r="BI656" s="205">
        <f>IF(N656="nulová",J656,0)</f>
        <v>0</v>
      </c>
      <c r="BJ656" s="18" t="s">
        <v>89</v>
      </c>
      <c r="BK656" s="205">
        <f>ROUND(I656*H656,2)</f>
        <v>0</v>
      </c>
      <c r="BL656" s="18" t="s">
        <v>256</v>
      </c>
      <c r="BM656" s="204" t="s">
        <v>926</v>
      </c>
    </row>
    <row r="657" spans="1:47" s="2" customFormat="1" ht="39">
      <c r="A657" s="36"/>
      <c r="B657" s="37"/>
      <c r="C657" s="38"/>
      <c r="D657" s="208" t="s">
        <v>271</v>
      </c>
      <c r="E657" s="38"/>
      <c r="F657" s="250" t="s">
        <v>874</v>
      </c>
      <c r="G657" s="38"/>
      <c r="H657" s="38"/>
      <c r="I657" s="251"/>
      <c r="J657" s="38"/>
      <c r="K657" s="38"/>
      <c r="L657" s="41"/>
      <c r="M657" s="252"/>
      <c r="N657" s="253"/>
      <c r="O657" s="73"/>
      <c r="P657" s="73"/>
      <c r="Q657" s="73"/>
      <c r="R657" s="73"/>
      <c r="S657" s="73"/>
      <c r="T657" s="74"/>
      <c r="U657" s="36"/>
      <c r="V657" s="36"/>
      <c r="W657" s="36"/>
      <c r="X657" s="36"/>
      <c r="Y657" s="36"/>
      <c r="Z657" s="36"/>
      <c r="AA657" s="36"/>
      <c r="AB657" s="36"/>
      <c r="AC657" s="36"/>
      <c r="AD657" s="36"/>
      <c r="AE657" s="36"/>
      <c r="AT657" s="18" t="s">
        <v>271</v>
      </c>
      <c r="AU657" s="18" t="s">
        <v>91</v>
      </c>
    </row>
    <row r="658" spans="1:65" s="2" customFormat="1" ht="16.5" customHeight="1">
      <c r="A658" s="36"/>
      <c r="B658" s="37"/>
      <c r="C658" s="193" t="s">
        <v>927</v>
      </c>
      <c r="D658" s="193" t="s">
        <v>164</v>
      </c>
      <c r="E658" s="194" t="s">
        <v>928</v>
      </c>
      <c r="F658" s="195" t="s">
        <v>929</v>
      </c>
      <c r="G658" s="196" t="s">
        <v>569</v>
      </c>
      <c r="H658" s="197">
        <v>1</v>
      </c>
      <c r="I658" s="198"/>
      <c r="J658" s="199">
        <f>ROUND(I658*H658,2)</f>
        <v>0</v>
      </c>
      <c r="K658" s="195" t="s">
        <v>286</v>
      </c>
      <c r="L658" s="41"/>
      <c r="M658" s="200" t="s">
        <v>1</v>
      </c>
      <c r="N658" s="201" t="s">
        <v>47</v>
      </c>
      <c r="O658" s="73"/>
      <c r="P658" s="202">
        <f>O658*H658</f>
        <v>0</v>
      </c>
      <c r="Q658" s="202">
        <v>0</v>
      </c>
      <c r="R658" s="202">
        <f>Q658*H658</f>
        <v>0</v>
      </c>
      <c r="S658" s="202">
        <v>0</v>
      </c>
      <c r="T658" s="203">
        <f>S658*H658</f>
        <v>0</v>
      </c>
      <c r="U658" s="36"/>
      <c r="V658" s="36"/>
      <c r="W658" s="36"/>
      <c r="X658" s="36"/>
      <c r="Y658" s="36"/>
      <c r="Z658" s="36"/>
      <c r="AA658" s="36"/>
      <c r="AB658" s="36"/>
      <c r="AC658" s="36"/>
      <c r="AD658" s="36"/>
      <c r="AE658" s="36"/>
      <c r="AR658" s="204" t="s">
        <v>256</v>
      </c>
      <c r="AT658" s="204" t="s">
        <v>164</v>
      </c>
      <c r="AU658" s="204" t="s">
        <v>91</v>
      </c>
      <c r="AY658" s="18" t="s">
        <v>162</v>
      </c>
      <c r="BE658" s="205">
        <f>IF(N658="základní",J658,0)</f>
        <v>0</v>
      </c>
      <c r="BF658" s="205">
        <f>IF(N658="snížená",J658,0)</f>
        <v>0</v>
      </c>
      <c r="BG658" s="205">
        <f>IF(N658="zákl. přenesená",J658,0)</f>
        <v>0</v>
      </c>
      <c r="BH658" s="205">
        <f>IF(N658="sníž. přenesená",J658,0)</f>
        <v>0</v>
      </c>
      <c r="BI658" s="205">
        <f>IF(N658="nulová",J658,0)</f>
        <v>0</v>
      </c>
      <c r="BJ658" s="18" t="s">
        <v>89</v>
      </c>
      <c r="BK658" s="205">
        <f>ROUND(I658*H658,2)</f>
        <v>0</v>
      </c>
      <c r="BL658" s="18" t="s">
        <v>256</v>
      </c>
      <c r="BM658" s="204" t="s">
        <v>930</v>
      </c>
    </row>
    <row r="659" spans="1:47" s="2" customFormat="1" ht="39">
      <c r="A659" s="36"/>
      <c r="B659" s="37"/>
      <c r="C659" s="38"/>
      <c r="D659" s="208" t="s">
        <v>271</v>
      </c>
      <c r="E659" s="38"/>
      <c r="F659" s="250" t="s">
        <v>874</v>
      </c>
      <c r="G659" s="38"/>
      <c r="H659" s="38"/>
      <c r="I659" s="251"/>
      <c r="J659" s="38"/>
      <c r="K659" s="38"/>
      <c r="L659" s="41"/>
      <c r="M659" s="252"/>
      <c r="N659" s="253"/>
      <c r="O659" s="73"/>
      <c r="P659" s="73"/>
      <c r="Q659" s="73"/>
      <c r="R659" s="73"/>
      <c r="S659" s="73"/>
      <c r="T659" s="74"/>
      <c r="U659" s="36"/>
      <c r="V659" s="36"/>
      <c r="W659" s="36"/>
      <c r="X659" s="36"/>
      <c r="Y659" s="36"/>
      <c r="Z659" s="36"/>
      <c r="AA659" s="36"/>
      <c r="AB659" s="36"/>
      <c r="AC659" s="36"/>
      <c r="AD659" s="36"/>
      <c r="AE659" s="36"/>
      <c r="AT659" s="18" t="s">
        <v>271</v>
      </c>
      <c r="AU659" s="18" t="s">
        <v>91</v>
      </c>
    </row>
    <row r="660" spans="1:65" s="2" customFormat="1" ht="16.5" customHeight="1">
      <c r="A660" s="36"/>
      <c r="B660" s="37"/>
      <c r="C660" s="193" t="s">
        <v>931</v>
      </c>
      <c r="D660" s="193" t="s">
        <v>164</v>
      </c>
      <c r="E660" s="194" t="s">
        <v>932</v>
      </c>
      <c r="F660" s="195" t="s">
        <v>933</v>
      </c>
      <c r="G660" s="196" t="s">
        <v>190</v>
      </c>
      <c r="H660" s="197">
        <v>417.5</v>
      </c>
      <c r="I660" s="198"/>
      <c r="J660" s="199">
        <f>ROUND(I660*H660,2)</f>
        <v>0</v>
      </c>
      <c r="K660" s="195" t="s">
        <v>286</v>
      </c>
      <c r="L660" s="41"/>
      <c r="M660" s="200" t="s">
        <v>1</v>
      </c>
      <c r="N660" s="201" t="s">
        <v>47</v>
      </c>
      <c r="O660" s="73"/>
      <c r="P660" s="202">
        <f>O660*H660</f>
        <v>0</v>
      </c>
      <c r="Q660" s="202">
        <v>0</v>
      </c>
      <c r="R660" s="202">
        <f>Q660*H660</f>
        <v>0</v>
      </c>
      <c r="S660" s="202">
        <v>0</v>
      </c>
      <c r="T660" s="203">
        <f>S660*H660</f>
        <v>0</v>
      </c>
      <c r="U660" s="36"/>
      <c r="V660" s="36"/>
      <c r="W660" s="36"/>
      <c r="X660" s="36"/>
      <c r="Y660" s="36"/>
      <c r="Z660" s="36"/>
      <c r="AA660" s="36"/>
      <c r="AB660" s="36"/>
      <c r="AC660" s="36"/>
      <c r="AD660" s="36"/>
      <c r="AE660" s="36"/>
      <c r="AR660" s="204" t="s">
        <v>256</v>
      </c>
      <c r="AT660" s="204" t="s">
        <v>164</v>
      </c>
      <c r="AU660" s="204" t="s">
        <v>91</v>
      </c>
      <c r="AY660" s="18" t="s">
        <v>162</v>
      </c>
      <c r="BE660" s="205">
        <f>IF(N660="základní",J660,0)</f>
        <v>0</v>
      </c>
      <c r="BF660" s="205">
        <f>IF(N660="snížená",J660,0)</f>
        <v>0</v>
      </c>
      <c r="BG660" s="205">
        <f>IF(N660="zákl. přenesená",J660,0)</f>
        <v>0</v>
      </c>
      <c r="BH660" s="205">
        <f>IF(N660="sníž. přenesená",J660,0)</f>
        <v>0</v>
      </c>
      <c r="BI660" s="205">
        <f>IF(N660="nulová",J660,0)</f>
        <v>0</v>
      </c>
      <c r="BJ660" s="18" t="s">
        <v>89</v>
      </c>
      <c r="BK660" s="205">
        <f>ROUND(I660*H660,2)</f>
        <v>0</v>
      </c>
      <c r="BL660" s="18" t="s">
        <v>256</v>
      </c>
      <c r="BM660" s="204" t="s">
        <v>934</v>
      </c>
    </row>
    <row r="661" spans="1:47" s="2" customFormat="1" ht="39">
      <c r="A661" s="36"/>
      <c r="B661" s="37"/>
      <c r="C661" s="38"/>
      <c r="D661" s="208" t="s">
        <v>271</v>
      </c>
      <c r="E661" s="38"/>
      <c r="F661" s="250" t="s">
        <v>874</v>
      </c>
      <c r="G661" s="38"/>
      <c r="H661" s="38"/>
      <c r="I661" s="251"/>
      <c r="J661" s="38"/>
      <c r="K661" s="38"/>
      <c r="L661" s="41"/>
      <c r="M661" s="252"/>
      <c r="N661" s="253"/>
      <c r="O661" s="73"/>
      <c r="P661" s="73"/>
      <c r="Q661" s="73"/>
      <c r="R661" s="73"/>
      <c r="S661" s="73"/>
      <c r="T661" s="74"/>
      <c r="U661" s="36"/>
      <c r="V661" s="36"/>
      <c r="W661" s="36"/>
      <c r="X661" s="36"/>
      <c r="Y661" s="36"/>
      <c r="Z661" s="36"/>
      <c r="AA661" s="36"/>
      <c r="AB661" s="36"/>
      <c r="AC661" s="36"/>
      <c r="AD661" s="36"/>
      <c r="AE661" s="36"/>
      <c r="AT661" s="18" t="s">
        <v>271</v>
      </c>
      <c r="AU661" s="18" t="s">
        <v>91</v>
      </c>
    </row>
    <row r="662" spans="1:65" s="2" customFormat="1" ht="16.5" customHeight="1">
      <c r="A662" s="36"/>
      <c r="B662" s="37"/>
      <c r="C662" s="193" t="s">
        <v>935</v>
      </c>
      <c r="D662" s="193" t="s">
        <v>164</v>
      </c>
      <c r="E662" s="194" t="s">
        <v>936</v>
      </c>
      <c r="F662" s="195" t="s">
        <v>937</v>
      </c>
      <c r="G662" s="196" t="s">
        <v>190</v>
      </c>
      <c r="H662" s="197">
        <v>232</v>
      </c>
      <c r="I662" s="198"/>
      <c r="J662" s="199">
        <f>ROUND(I662*H662,2)</f>
        <v>0</v>
      </c>
      <c r="K662" s="195" t="s">
        <v>286</v>
      </c>
      <c r="L662" s="41"/>
      <c r="M662" s="200" t="s">
        <v>1</v>
      </c>
      <c r="N662" s="201" t="s">
        <v>47</v>
      </c>
      <c r="O662" s="73"/>
      <c r="P662" s="202">
        <f>O662*H662</f>
        <v>0</v>
      </c>
      <c r="Q662" s="202">
        <v>0</v>
      </c>
      <c r="R662" s="202">
        <f>Q662*H662</f>
        <v>0</v>
      </c>
      <c r="S662" s="202">
        <v>0</v>
      </c>
      <c r="T662" s="203">
        <f>S662*H662</f>
        <v>0</v>
      </c>
      <c r="U662" s="36"/>
      <c r="V662" s="36"/>
      <c r="W662" s="36"/>
      <c r="X662" s="36"/>
      <c r="Y662" s="36"/>
      <c r="Z662" s="36"/>
      <c r="AA662" s="36"/>
      <c r="AB662" s="36"/>
      <c r="AC662" s="36"/>
      <c r="AD662" s="36"/>
      <c r="AE662" s="36"/>
      <c r="AR662" s="204" t="s">
        <v>256</v>
      </c>
      <c r="AT662" s="204" t="s">
        <v>164</v>
      </c>
      <c r="AU662" s="204" t="s">
        <v>91</v>
      </c>
      <c r="AY662" s="18" t="s">
        <v>162</v>
      </c>
      <c r="BE662" s="205">
        <f>IF(N662="základní",J662,0)</f>
        <v>0</v>
      </c>
      <c r="BF662" s="205">
        <f>IF(N662="snížená",J662,0)</f>
        <v>0</v>
      </c>
      <c r="BG662" s="205">
        <f>IF(N662="zákl. přenesená",J662,0)</f>
        <v>0</v>
      </c>
      <c r="BH662" s="205">
        <f>IF(N662="sníž. přenesená",J662,0)</f>
        <v>0</v>
      </c>
      <c r="BI662" s="205">
        <f>IF(N662="nulová",J662,0)</f>
        <v>0</v>
      </c>
      <c r="BJ662" s="18" t="s">
        <v>89</v>
      </c>
      <c r="BK662" s="205">
        <f>ROUND(I662*H662,2)</f>
        <v>0</v>
      </c>
      <c r="BL662" s="18" t="s">
        <v>256</v>
      </c>
      <c r="BM662" s="204" t="s">
        <v>938</v>
      </c>
    </row>
    <row r="663" spans="1:47" s="2" customFormat="1" ht="39">
      <c r="A663" s="36"/>
      <c r="B663" s="37"/>
      <c r="C663" s="38"/>
      <c r="D663" s="208" t="s">
        <v>271</v>
      </c>
      <c r="E663" s="38"/>
      <c r="F663" s="250" t="s">
        <v>874</v>
      </c>
      <c r="G663" s="38"/>
      <c r="H663" s="38"/>
      <c r="I663" s="251"/>
      <c r="J663" s="38"/>
      <c r="K663" s="38"/>
      <c r="L663" s="41"/>
      <c r="M663" s="252"/>
      <c r="N663" s="253"/>
      <c r="O663" s="73"/>
      <c r="P663" s="73"/>
      <c r="Q663" s="73"/>
      <c r="R663" s="73"/>
      <c r="S663" s="73"/>
      <c r="T663" s="74"/>
      <c r="U663" s="36"/>
      <c r="V663" s="36"/>
      <c r="W663" s="36"/>
      <c r="X663" s="36"/>
      <c r="Y663" s="36"/>
      <c r="Z663" s="36"/>
      <c r="AA663" s="36"/>
      <c r="AB663" s="36"/>
      <c r="AC663" s="36"/>
      <c r="AD663" s="36"/>
      <c r="AE663" s="36"/>
      <c r="AT663" s="18" t="s">
        <v>271</v>
      </c>
      <c r="AU663" s="18" t="s">
        <v>91</v>
      </c>
    </row>
    <row r="664" spans="1:65" s="2" customFormat="1" ht="16.5" customHeight="1">
      <c r="A664" s="36"/>
      <c r="B664" s="37"/>
      <c r="C664" s="193" t="s">
        <v>939</v>
      </c>
      <c r="D664" s="193" t="s">
        <v>164</v>
      </c>
      <c r="E664" s="194" t="s">
        <v>940</v>
      </c>
      <c r="F664" s="195" t="s">
        <v>941</v>
      </c>
      <c r="G664" s="196" t="s">
        <v>190</v>
      </c>
      <c r="H664" s="197">
        <v>4</v>
      </c>
      <c r="I664" s="198"/>
      <c r="J664" s="199">
        <f>ROUND(I664*H664,2)</f>
        <v>0</v>
      </c>
      <c r="K664" s="195" t="s">
        <v>286</v>
      </c>
      <c r="L664" s="41"/>
      <c r="M664" s="200" t="s">
        <v>1</v>
      </c>
      <c r="N664" s="201" t="s">
        <v>47</v>
      </c>
      <c r="O664" s="73"/>
      <c r="P664" s="202">
        <f>O664*H664</f>
        <v>0</v>
      </c>
      <c r="Q664" s="202">
        <v>0</v>
      </c>
      <c r="R664" s="202">
        <f>Q664*H664</f>
        <v>0</v>
      </c>
      <c r="S664" s="202">
        <v>0</v>
      </c>
      <c r="T664" s="203">
        <f>S664*H664</f>
        <v>0</v>
      </c>
      <c r="U664" s="36"/>
      <c r="V664" s="36"/>
      <c r="W664" s="36"/>
      <c r="X664" s="36"/>
      <c r="Y664" s="36"/>
      <c r="Z664" s="36"/>
      <c r="AA664" s="36"/>
      <c r="AB664" s="36"/>
      <c r="AC664" s="36"/>
      <c r="AD664" s="36"/>
      <c r="AE664" s="36"/>
      <c r="AR664" s="204" t="s">
        <v>256</v>
      </c>
      <c r="AT664" s="204" t="s">
        <v>164</v>
      </c>
      <c r="AU664" s="204" t="s">
        <v>91</v>
      </c>
      <c r="AY664" s="18" t="s">
        <v>162</v>
      </c>
      <c r="BE664" s="205">
        <f>IF(N664="základní",J664,0)</f>
        <v>0</v>
      </c>
      <c r="BF664" s="205">
        <f>IF(N664="snížená",J664,0)</f>
        <v>0</v>
      </c>
      <c r="BG664" s="205">
        <f>IF(N664="zákl. přenesená",J664,0)</f>
        <v>0</v>
      </c>
      <c r="BH664" s="205">
        <f>IF(N664="sníž. přenesená",J664,0)</f>
        <v>0</v>
      </c>
      <c r="BI664" s="205">
        <f>IF(N664="nulová",J664,0)</f>
        <v>0</v>
      </c>
      <c r="BJ664" s="18" t="s">
        <v>89</v>
      </c>
      <c r="BK664" s="205">
        <f>ROUND(I664*H664,2)</f>
        <v>0</v>
      </c>
      <c r="BL664" s="18" t="s">
        <v>256</v>
      </c>
      <c r="BM664" s="204" t="s">
        <v>942</v>
      </c>
    </row>
    <row r="665" spans="1:47" s="2" customFormat="1" ht="39">
      <c r="A665" s="36"/>
      <c r="B665" s="37"/>
      <c r="C665" s="38"/>
      <c r="D665" s="208" t="s">
        <v>271</v>
      </c>
      <c r="E665" s="38"/>
      <c r="F665" s="250" t="s">
        <v>874</v>
      </c>
      <c r="G665" s="38"/>
      <c r="H665" s="38"/>
      <c r="I665" s="251"/>
      <c r="J665" s="38"/>
      <c r="K665" s="38"/>
      <c r="L665" s="41"/>
      <c r="M665" s="252"/>
      <c r="N665" s="253"/>
      <c r="O665" s="73"/>
      <c r="P665" s="73"/>
      <c r="Q665" s="73"/>
      <c r="R665" s="73"/>
      <c r="S665" s="73"/>
      <c r="T665" s="74"/>
      <c r="U665" s="36"/>
      <c r="V665" s="36"/>
      <c r="W665" s="36"/>
      <c r="X665" s="36"/>
      <c r="Y665" s="36"/>
      <c r="Z665" s="36"/>
      <c r="AA665" s="36"/>
      <c r="AB665" s="36"/>
      <c r="AC665" s="36"/>
      <c r="AD665" s="36"/>
      <c r="AE665" s="36"/>
      <c r="AT665" s="18" t="s">
        <v>271</v>
      </c>
      <c r="AU665" s="18" t="s">
        <v>91</v>
      </c>
    </row>
    <row r="666" spans="1:65" s="2" customFormat="1" ht="16.5" customHeight="1">
      <c r="A666" s="36"/>
      <c r="B666" s="37"/>
      <c r="C666" s="193" t="s">
        <v>943</v>
      </c>
      <c r="D666" s="193" t="s">
        <v>164</v>
      </c>
      <c r="E666" s="194" t="s">
        <v>944</v>
      </c>
      <c r="F666" s="195" t="s">
        <v>945</v>
      </c>
      <c r="G666" s="196" t="s">
        <v>190</v>
      </c>
      <c r="H666" s="197">
        <v>4</v>
      </c>
      <c r="I666" s="198"/>
      <c r="J666" s="199">
        <f>ROUND(I666*H666,2)</f>
        <v>0</v>
      </c>
      <c r="K666" s="195" t="s">
        <v>286</v>
      </c>
      <c r="L666" s="41"/>
      <c r="M666" s="200" t="s">
        <v>1</v>
      </c>
      <c r="N666" s="201" t="s">
        <v>47</v>
      </c>
      <c r="O666" s="73"/>
      <c r="P666" s="202">
        <f>O666*H666</f>
        <v>0</v>
      </c>
      <c r="Q666" s="202">
        <v>0</v>
      </c>
      <c r="R666" s="202">
        <f>Q666*H666</f>
        <v>0</v>
      </c>
      <c r="S666" s="202">
        <v>0</v>
      </c>
      <c r="T666" s="203">
        <f>S666*H666</f>
        <v>0</v>
      </c>
      <c r="U666" s="36"/>
      <c r="V666" s="36"/>
      <c r="W666" s="36"/>
      <c r="X666" s="36"/>
      <c r="Y666" s="36"/>
      <c r="Z666" s="36"/>
      <c r="AA666" s="36"/>
      <c r="AB666" s="36"/>
      <c r="AC666" s="36"/>
      <c r="AD666" s="36"/>
      <c r="AE666" s="36"/>
      <c r="AR666" s="204" t="s">
        <v>256</v>
      </c>
      <c r="AT666" s="204" t="s">
        <v>164</v>
      </c>
      <c r="AU666" s="204" t="s">
        <v>91</v>
      </c>
      <c r="AY666" s="18" t="s">
        <v>162</v>
      </c>
      <c r="BE666" s="205">
        <f>IF(N666="základní",J666,0)</f>
        <v>0</v>
      </c>
      <c r="BF666" s="205">
        <f>IF(N666="snížená",J666,0)</f>
        <v>0</v>
      </c>
      <c r="BG666" s="205">
        <f>IF(N666="zákl. přenesená",J666,0)</f>
        <v>0</v>
      </c>
      <c r="BH666" s="205">
        <f>IF(N666="sníž. přenesená",J666,0)</f>
        <v>0</v>
      </c>
      <c r="BI666" s="205">
        <f>IF(N666="nulová",J666,0)</f>
        <v>0</v>
      </c>
      <c r="BJ666" s="18" t="s">
        <v>89</v>
      </c>
      <c r="BK666" s="205">
        <f>ROUND(I666*H666,2)</f>
        <v>0</v>
      </c>
      <c r="BL666" s="18" t="s">
        <v>256</v>
      </c>
      <c r="BM666" s="204" t="s">
        <v>946</v>
      </c>
    </row>
    <row r="667" spans="1:47" s="2" customFormat="1" ht="39">
      <c r="A667" s="36"/>
      <c r="B667" s="37"/>
      <c r="C667" s="38"/>
      <c r="D667" s="208" t="s">
        <v>271</v>
      </c>
      <c r="E667" s="38"/>
      <c r="F667" s="250" t="s">
        <v>874</v>
      </c>
      <c r="G667" s="38"/>
      <c r="H667" s="38"/>
      <c r="I667" s="251"/>
      <c r="J667" s="38"/>
      <c r="K667" s="38"/>
      <c r="L667" s="41"/>
      <c r="M667" s="252"/>
      <c r="N667" s="253"/>
      <c r="O667" s="73"/>
      <c r="P667" s="73"/>
      <c r="Q667" s="73"/>
      <c r="R667" s="73"/>
      <c r="S667" s="73"/>
      <c r="T667" s="74"/>
      <c r="U667" s="36"/>
      <c r="V667" s="36"/>
      <c r="W667" s="36"/>
      <c r="X667" s="36"/>
      <c r="Y667" s="36"/>
      <c r="Z667" s="36"/>
      <c r="AA667" s="36"/>
      <c r="AB667" s="36"/>
      <c r="AC667" s="36"/>
      <c r="AD667" s="36"/>
      <c r="AE667" s="36"/>
      <c r="AT667" s="18" t="s">
        <v>271</v>
      </c>
      <c r="AU667" s="18" t="s">
        <v>91</v>
      </c>
    </row>
    <row r="668" spans="1:65" s="2" customFormat="1" ht="16.5" customHeight="1">
      <c r="A668" s="36"/>
      <c r="B668" s="37"/>
      <c r="C668" s="193" t="s">
        <v>947</v>
      </c>
      <c r="D668" s="193" t="s">
        <v>164</v>
      </c>
      <c r="E668" s="194" t="s">
        <v>948</v>
      </c>
      <c r="F668" s="195" t="s">
        <v>949</v>
      </c>
      <c r="G668" s="196" t="s">
        <v>569</v>
      </c>
      <c r="H668" s="197">
        <v>4</v>
      </c>
      <c r="I668" s="198"/>
      <c r="J668" s="199">
        <f>ROUND(I668*H668,2)</f>
        <v>0</v>
      </c>
      <c r="K668" s="195" t="s">
        <v>286</v>
      </c>
      <c r="L668" s="41"/>
      <c r="M668" s="200" t="s">
        <v>1</v>
      </c>
      <c r="N668" s="201" t="s">
        <v>47</v>
      </c>
      <c r="O668" s="73"/>
      <c r="P668" s="202">
        <f>O668*H668</f>
        <v>0</v>
      </c>
      <c r="Q668" s="202">
        <v>0</v>
      </c>
      <c r="R668" s="202">
        <f>Q668*H668</f>
        <v>0</v>
      </c>
      <c r="S668" s="202">
        <v>0</v>
      </c>
      <c r="T668" s="203">
        <f>S668*H668</f>
        <v>0</v>
      </c>
      <c r="U668" s="36"/>
      <c r="V668" s="36"/>
      <c r="W668" s="36"/>
      <c r="X668" s="36"/>
      <c r="Y668" s="36"/>
      <c r="Z668" s="36"/>
      <c r="AA668" s="36"/>
      <c r="AB668" s="36"/>
      <c r="AC668" s="36"/>
      <c r="AD668" s="36"/>
      <c r="AE668" s="36"/>
      <c r="AR668" s="204" t="s">
        <v>256</v>
      </c>
      <c r="AT668" s="204" t="s">
        <v>164</v>
      </c>
      <c r="AU668" s="204" t="s">
        <v>91</v>
      </c>
      <c r="AY668" s="18" t="s">
        <v>162</v>
      </c>
      <c r="BE668" s="205">
        <f>IF(N668="základní",J668,0)</f>
        <v>0</v>
      </c>
      <c r="BF668" s="205">
        <f>IF(N668="snížená",J668,0)</f>
        <v>0</v>
      </c>
      <c r="BG668" s="205">
        <f>IF(N668="zákl. přenesená",J668,0)</f>
        <v>0</v>
      </c>
      <c r="BH668" s="205">
        <f>IF(N668="sníž. přenesená",J668,0)</f>
        <v>0</v>
      </c>
      <c r="BI668" s="205">
        <f>IF(N668="nulová",J668,0)</f>
        <v>0</v>
      </c>
      <c r="BJ668" s="18" t="s">
        <v>89</v>
      </c>
      <c r="BK668" s="205">
        <f>ROUND(I668*H668,2)</f>
        <v>0</v>
      </c>
      <c r="BL668" s="18" t="s">
        <v>256</v>
      </c>
      <c r="BM668" s="204" t="s">
        <v>950</v>
      </c>
    </row>
    <row r="669" spans="1:47" s="2" customFormat="1" ht="39">
      <c r="A669" s="36"/>
      <c r="B669" s="37"/>
      <c r="C669" s="38"/>
      <c r="D669" s="208" t="s">
        <v>271</v>
      </c>
      <c r="E669" s="38"/>
      <c r="F669" s="250" t="s">
        <v>874</v>
      </c>
      <c r="G669" s="38"/>
      <c r="H669" s="38"/>
      <c r="I669" s="251"/>
      <c r="J669" s="38"/>
      <c r="K669" s="38"/>
      <c r="L669" s="41"/>
      <c r="M669" s="252"/>
      <c r="N669" s="253"/>
      <c r="O669" s="73"/>
      <c r="P669" s="73"/>
      <c r="Q669" s="73"/>
      <c r="R669" s="73"/>
      <c r="S669" s="73"/>
      <c r="T669" s="74"/>
      <c r="U669" s="36"/>
      <c r="V669" s="36"/>
      <c r="W669" s="36"/>
      <c r="X669" s="36"/>
      <c r="Y669" s="36"/>
      <c r="Z669" s="36"/>
      <c r="AA669" s="36"/>
      <c r="AB669" s="36"/>
      <c r="AC669" s="36"/>
      <c r="AD669" s="36"/>
      <c r="AE669" s="36"/>
      <c r="AT669" s="18" t="s">
        <v>271</v>
      </c>
      <c r="AU669" s="18" t="s">
        <v>91</v>
      </c>
    </row>
    <row r="670" spans="1:65" s="2" customFormat="1" ht="16.5" customHeight="1">
      <c r="A670" s="36"/>
      <c r="B670" s="37"/>
      <c r="C670" s="193" t="s">
        <v>951</v>
      </c>
      <c r="D670" s="193" t="s">
        <v>164</v>
      </c>
      <c r="E670" s="194" t="s">
        <v>952</v>
      </c>
      <c r="F670" s="195" t="s">
        <v>953</v>
      </c>
      <c r="G670" s="196" t="s">
        <v>190</v>
      </c>
      <c r="H670" s="197">
        <v>1.4</v>
      </c>
      <c r="I670" s="198"/>
      <c r="J670" s="199">
        <f>ROUND(I670*H670,2)</f>
        <v>0</v>
      </c>
      <c r="K670" s="195" t="s">
        <v>286</v>
      </c>
      <c r="L670" s="41"/>
      <c r="M670" s="200" t="s">
        <v>1</v>
      </c>
      <c r="N670" s="201" t="s">
        <v>47</v>
      </c>
      <c r="O670" s="73"/>
      <c r="P670" s="202">
        <f>O670*H670</f>
        <v>0</v>
      </c>
      <c r="Q670" s="202">
        <v>0</v>
      </c>
      <c r="R670" s="202">
        <f>Q670*H670</f>
        <v>0</v>
      </c>
      <c r="S670" s="202">
        <v>0</v>
      </c>
      <c r="T670" s="203">
        <f>S670*H670</f>
        <v>0</v>
      </c>
      <c r="U670" s="36"/>
      <c r="V670" s="36"/>
      <c r="W670" s="36"/>
      <c r="X670" s="36"/>
      <c r="Y670" s="36"/>
      <c r="Z670" s="36"/>
      <c r="AA670" s="36"/>
      <c r="AB670" s="36"/>
      <c r="AC670" s="36"/>
      <c r="AD670" s="36"/>
      <c r="AE670" s="36"/>
      <c r="AR670" s="204" t="s">
        <v>256</v>
      </c>
      <c r="AT670" s="204" t="s">
        <v>164</v>
      </c>
      <c r="AU670" s="204" t="s">
        <v>91</v>
      </c>
      <c r="AY670" s="18" t="s">
        <v>162</v>
      </c>
      <c r="BE670" s="205">
        <f>IF(N670="základní",J670,0)</f>
        <v>0</v>
      </c>
      <c r="BF670" s="205">
        <f>IF(N670="snížená",J670,0)</f>
        <v>0</v>
      </c>
      <c r="BG670" s="205">
        <f>IF(N670="zákl. přenesená",J670,0)</f>
        <v>0</v>
      </c>
      <c r="BH670" s="205">
        <f>IF(N670="sníž. přenesená",J670,0)</f>
        <v>0</v>
      </c>
      <c r="BI670" s="205">
        <f>IF(N670="nulová",J670,0)</f>
        <v>0</v>
      </c>
      <c r="BJ670" s="18" t="s">
        <v>89</v>
      </c>
      <c r="BK670" s="205">
        <f>ROUND(I670*H670,2)</f>
        <v>0</v>
      </c>
      <c r="BL670" s="18" t="s">
        <v>256</v>
      </c>
      <c r="BM670" s="204" t="s">
        <v>954</v>
      </c>
    </row>
    <row r="671" spans="1:47" s="2" customFormat="1" ht="39">
      <c r="A671" s="36"/>
      <c r="B671" s="37"/>
      <c r="C671" s="38"/>
      <c r="D671" s="208" t="s">
        <v>271</v>
      </c>
      <c r="E671" s="38"/>
      <c r="F671" s="250" t="s">
        <v>874</v>
      </c>
      <c r="G671" s="38"/>
      <c r="H671" s="38"/>
      <c r="I671" s="251"/>
      <c r="J671" s="38"/>
      <c r="K671" s="38"/>
      <c r="L671" s="41"/>
      <c r="M671" s="252"/>
      <c r="N671" s="253"/>
      <c r="O671" s="73"/>
      <c r="P671" s="73"/>
      <c r="Q671" s="73"/>
      <c r="R671" s="73"/>
      <c r="S671" s="73"/>
      <c r="T671" s="74"/>
      <c r="U671" s="36"/>
      <c r="V671" s="36"/>
      <c r="W671" s="36"/>
      <c r="X671" s="36"/>
      <c r="Y671" s="36"/>
      <c r="Z671" s="36"/>
      <c r="AA671" s="36"/>
      <c r="AB671" s="36"/>
      <c r="AC671" s="36"/>
      <c r="AD671" s="36"/>
      <c r="AE671" s="36"/>
      <c r="AT671" s="18" t="s">
        <v>271</v>
      </c>
      <c r="AU671" s="18" t="s">
        <v>91</v>
      </c>
    </row>
    <row r="672" spans="1:65" s="2" customFormat="1" ht="16.5" customHeight="1">
      <c r="A672" s="36"/>
      <c r="B672" s="37"/>
      <c r="C672" s="193" t="s">
        <v>955</v>
      </c>
      <c r="D672" s="193" t="s">
        <v>164</v>
      </c>
      <c r="E672" s="194" t="s">
        <v>956</v>
      </c>
      <c r="F672" s="195" t="s">
        <v>957</v>
      </c>
      <c r="G672" s="196" t="s">
        <v>569</v>
      </c>
      <c r="H672" s="197">
        <v>2</v>
      </c>
      <c r="I672" s="198"/>
      <c r="J672" s="199">
        <f>ROUND(I672*H672,2)</f>
        <v>0</v>
      </c>
      <c r="K672" s="195" t="s">
        <v>286</v>
      </c>
      <c r="L672" s="41"/>
      <c r="M672" s="200" t="s">
        <v>1</v>
      </c>
      <c r="N672" s="201" t="s">
        <v>47</v>
      </c>
      <c r="O672" s="73"/>
      <c r="P672" s="202">
        <f>O672*H672</f>
        <v>0</v>
      </c>
      <c r="Q672" s="202">
        <v>0</v>
      </c>
      <c r="R672" s="202">
        <f>Q672*H672</f>
        <v>0</v>
      </c>
      <c r="S672" s="202">
        <v>0</v>
      </c>
      <c r="T672" s="203">
        <f>S672*H672</f>
        <v>0</v>
      </c>
      <c r="U672" s="36"/>
      <c r="V672" s="36"/>
      <c r="W672" s="36"/>
      <c r="X672" s="36"/>
      <c r="Y672" s="36"/>
      <c r="Z672" s="36"/>
      <c r="AA672" s="36"/>
      <c r="AB672" s="36"/>
      <c r="AC672" s="36"/>
      <c r="AD672" s="36"/>
      <c r="AE672" s="36"/>
      <c r="AR672" s="204" t="s">
        <v>256</v>
      </c>
      <c r="AT672" s="204" t="s">
        <v>164</v>
      </c>
      <c r="AU672" s="204" t="s">
        <v>91</v>
      </c>
      <c r="AY672" s="18" t="s">
        <v>162</v>
      </c>
      <c r="BE672" s="205">
        <f>IF(N672="základní",J672,0)</f>
        <v>0</v>
      </c>
      <c r="BF672" s="205">
        <f>IF(N672="snížená",J672,0)</f>
        <v>0</v>
      </c>
      <c r="BG672" s="205">
        <f>IF(N672="zákl. přenesená",J672,0)</f>
        <v>0</v>
      </c>
      <c r="BH672" s="205">
        <f>IF(N672="sníž. přenesená",J672,0)</f>
        <v>0</v>
      </c>
      <c r="BI672" s="205">
        <f>IF(N672="nulová",J672,0)</f>
        <v>0</v>
      </c>
      <c r="BJ672" s="18" t="s">
        <v>89</v>
      </c>
      <c r="BK672" s="205">
        <f>ROUND(I672*H672,2)</f>
        <v>0</v>
      </c>
      <c r="BL672" s="18" t="s">
        <v>256</v>
      </c>
      <c r="BM672" s="204" t="s">
        <v>958</v>
      </c>
    </row>
    <row r="673" spans="1:47" s="2" customFormat="1" ht="39">
      <c r="A673" s="36"/>
      <c r="B673" s="37"/>
      <c r="C673" s="38"/>
      <c r="D673" s="208" t="s">
        <v>271</v>
      </c>
      <c r="E673" s="38"/>
      <c r="F673" s="250" t="s">
        <v>874</v>
      </c>
      <c r="G673" s="38"/>
      <c r="H673" s="38"/>
      <c r="I673" s="251"/>
      <c r="J673" s="38"/>
      <c r="K673" s="38"/>
      <c r="L673" s="41"/>
      <c r="M673" s="252"/>
      <c r="N673" s="253"/>
      <c r="O673" s="73"/>
      <c r="P673" s="73"/>
      <c r="Q673" s="73"/>
      <c r="R673" s="73"/>
      <c r="S673" s="73"/>
      <c r="T673" s="74"/>
      <c r="U673" s="36"/>
      <c r="V673" s="36"/>
      <c r="W673" s="36"/>
      <c r="X673" s="36"/>
      <c r="Y673" s="36"/>
      <c r="Z673" s="36"/>
      <c r="AA673" s="36"/>
      <c r="AB673" s="36"/>
      <c r="AC673" s="36"/>
      <c r="AD673" s="36"/>
      <c r="AE673" s="36"/>
      <c r="AT673" s="18" t="s">
        <v>271</v>
      </c>
      <c r="AU673" s="18" t="s">
        <v>91</v>
      </c>
    </row>
    <row r="674" spans="1:65" s="2" customFormat="1" ht="16.5" customHeight="1">
      <c r="A674" s="36"/>
      <c r="B674" s="37"/>
      <c r="C674" s="193" t="s">
        <v>959</v>
      </c>
      <c r="D674" s="193" t="s">
        <v>164</v>
      </c>
      <c r="E674" s="194" t="s">
        <v>960</v>
      </c>
      <c r="F674" s="195" t="s">
        <v>961</v>
      </c>
      <c r="G674" s="196" t="s">
        <v>569</v>
      </c>
      <c r="H674" s="197">
        <v>1</v>
      </c>
      <c r="I674" s="198"/>
      <c r="J674" s="199">
        <f>ROUND(I674*H674,2)</f>
        <v>0</v>
      </c>
      <c r="K674" s="195" t="s">
        <v>286</v>
      </c>
      <c r="L674" s="41"/>
      <c r="M674" s="200" t="s">
        <v>1</v>
      </c>
      <c r="N674" s="201" t="s">
        <v>47</v>
      </c>
      <c r="O674" s="73"/>
      <c r="P674" s="202">
        <f>O674*H674</f>
        <v>0</v>
      </c>
      <c r="Q674" s="202">
        <v>0</v>
      </c>
      <c r="R674" s="202">
        <f>Q674*H674</f>
        <v>0</v>
      </c>
      <c r="S674" s="202">
        <v>0</v>
      </c>
      <c r="T674" s="203">
        <f>S674*H674</f>
        <v>0</v>
      </c>
      <c r="U674" s="36"/>
      <c r="V674" s="36"/>
      <c r="W674" s="36"/>
      <c r="X674" s="36"/>
      <c r="Y674" s="36"/>
      <c r="Z674" s="36"/>
      <c r="AA674" s="36"/>
      <c r="AB674" s="36"/>
      <c r="AC674" s="36"/>
      <c r="AD674" s="36"/>
      <c r="AE674" s="36"/>
      <c r="AR674" s="204" t="s">
        <v>256</v>
      </c>
      <c r="AT674" s="204" t="s">
        <v>164</v>
      </c>
      <c r="AU674" s="204" t="s">
        <v>91</v>
      </c>
      <c r="AY674" s="18" t="s">
        <v>162</v>
      </c>
      <c r="BE674" s="205">
        <f>IF(N674="základní",J674,0)</f>
        <v>0</v>
      </c>
      <c r="BF674" s="205">
        <f>IF(N674="snížená",J674,0)</f>
        <v>0</v>
      </c>
      <c r="BG674" s="205">
        <f>IF(N674="zákl. přenesená",J674,0)</f>
        <v>0</v>
      </c>
      <c r="BH674" s="205">
        <f>IF(N674="sníž. přenesená",J674,0)</f>
        <v>0</v>
      </c>
      <c r="BI674" s="205">
        <f>IF(N674="nulová",J674,0)</f>
        <v>0</v>
      </c>
      <c r="BJ674" s="18" t="s">
        <v>89</v>
      </c>
      <c r="BK674" s="205">
        <f>ROUND(I674*H674,2)</f>
        <v>0</v>
      </c>
      <c r="BL674" s="18" t="s">
        <v>256</v>
      </c>
      <c r="BM674" s="204" t="s">
        <v>962</v>
      </c>
    </row>
    <row r="675" spans="1:47" s="2" customFormat="1" ht="39">
      <c r="A675" s="36"/>
      <c r="B675" s="37"/>
      <c r="C675" s="38"/>
      <c r="D675" s="208" t="s">
        <v>271</v>
      </c>
      <c r="E675" s="38"/>
      <c r="F675" s="250" t="s">
        <v>874</v>
      </c>
      <c r="G675" s="38"/>
      <c r="H675" s="38"/>
      <c r="I675" s="251"/>
      <c r="J675" s="38"/>
      <c r="K675" s="38"/>
      <c r="L675" s="41"/>
      <c r="M675" s="252"/>
      <c r="N675" s="253"/>
      <c r="O675" s="73"/>
      <c r="P675" s="73"/>
      <c r="Q675" s="73"/>
      <c r="R675" s="73"/>
      <c r="S675" s="73"/>
      <c r="T675" s="74"/>
      <c r="U675" s="36"/>
      <c r="V675" s="36"/>
      <c r="W675" s="36"/>
      <c r="X675" s="36"/>
      <c r="Y675" s="36"/>
      <c r="Z675" s="36"/>
      <c r="AA675" s="36"/>
      <c r="AB675" s="36"/>
      <c r="AC675" s="36"/>
      <c r="AD675" s="36"/>
      <c r="AE675" s="36"/>
      <c r="AT675" s="18" t="s">
        <v>271</v>
      </c>
      <c r="AU675" s="18" t="s">
        <v>91</v>
      </c>
    </row>
    <row r="676" spans="1:65" s="2" customFormat="1" ht="16.5" customHeight="1">
      <c r="A676" s="36"/>
      <c r="B676" s="37"/>
      <c r="C676" s="193" t="s">
        <v>963</v>
      </c>
      <c r="D676" s="193" t="s">
        <v>164</v>
      </c>
      <c r="E676" s="194" t="s">
        <v>964</v>
      </c>
      <c r="F676" s="195" t="s">
        <v>965</v>
      </c>
      <c r="G676" s="196" t="s">
        <v>569</v>
      </c>
      <c r="H676" s="197">
        <v>1</v>
      </c>
      <c r="I676" s="198"/>
      <c r="J676" s="199">
        <f>ROUND(I676*H676,2)</f>
        <v>0</v>
      </c>
      <c r="K676" s="195" t="s">
        <v>286</v>
      </c>
      <c r="L676" s="41"/>
      <c r="M676" s="200" t="s">
        <v>1</v>
      </c>
      <c r="N676" s="201" t="s">
        <v>47</v>
      </c>
      <c r="O676" s="73"/>
      <c r="P676" s="202">
        <f>O676*H676</f>
        <v>0</v>
      </c>
      <c r="Q676" s="202">
        <v>0</v>
      </c>
      <c r="R676" s="202">
        <f>Q676*H676</f>
        <v>0</v>
      </c>
      <c r="S676" s="202">
        <v>0</v>
      </c>
      <c r="T676" s="203">
        <f>S676*H676</f>
        <v>0</v>
      </c>
      <c r="U676" s="36"/>
      <c r="V676" s="36"/>
      <c r="W676" s="36"/>
      <c r="X676" s="36"/>
      <c r="Y676" s="36"/>
      <c r="Z676" s="36"/>
      <c r="AA676" s="36"/>
      <c r="AB676" s="36"/>
      <c r="AC676" s="36"/>
      <c r="AD676" s="36"/>
      <c r="AE676" s="36"/>
      <c r="AR676" s="204" t="s">
        <v>256</v>
      </c>
      <c r="AT676" s="204" t="s">
        <v>164</v>
      </c>
      <c r="AU676" s="204" t="s">
        <v>91</v>
      </c>
      <c r="AY676" s="18" t="s">
        <v>162</v>
      </c>
      <c r="BE676" s="205">
        <f>IF(N676="základní",J676,0)</f>
        <v>0</v>
      </c>
      <c r="BF676" s="205">
        <f>IF(N676="snížená",J676,0)</f>
        <v>0</v>
      </c>
      <c r="BG676" s="205">
        <f>IF(N676="zákl. přenesená",J676,0)</f>
        <v>0</v>
      </c>
      <c r="BH676" s="205">
        <f>IF(N676="sníž. přenesená",J676,0)</f>
        <v>0</v>
      </c>
      <c r="BI676" s="205">
        <f>IF(N676="nulová",J676,0)</f>
        <v>0</v>
      </c>
      <c r="BJ676" s="18" t="s">
        <v>89</v>
      </c>
      <c r="BK676" s="205">
        <f>ROUND(I676*H676,2)</f>
        <v>0</v>
      </c>
      <c r="BL676" s="18" t="s">
        <v>256</v>
      </c>
      <c r="BM676" s="204" t="s">
        <v>966</v>
      </c>
    </row>
    <row r="677" spans="1:47" s="2" customFormat="1" ht="39">
      <c r="A677" s="36"/>
      <c r="B677" s="37"/>
      <c r="C677" s="38"/>
      <c r="D677" s="208" t="s">
        <v>271</v>
      </c>
      <c r="E677" s="38"/>
      <c r="F677" s="250" t="s">
        <v>874</v>
      </c>
      <c r="G677" s="38"/>
      <c r="H677" s="38"/>
      <c r="I677" s="251"/>
      <c r="J677" s="38"/>
      <c r="K677" s="38"/>
      <c r="L677" s="41"/>
      <c r="M677" s="252"/>
      <c r="N677" s="253"/>
      <c r="O677" s="73"/>
      <c r="P677" s="73"/>
      <c r="Q677" s="73"/>
      <c r="R677" s="73"/>
      <c r="S677" s="73"/>
      <c r="T677" s="74"/>
      <c r="U677" s="36"/>
      <c r="V677" s="36"/>
      <c r="W677" s="36"/>
      <c r="X677" s="36"/>
      <c r="Y677" s="36"/>
      <c r="Z677" s="36"/>
      <c r="AA677" s="36"/>
      <c r="AB677" s="36"/>
      <c r="AC677" s="36"/>
      <c r="AD677" s="36"/>
      <c r="AE677" s="36"/>
      <c r="AT677" s="18" t="s">
        <v>271</v>
      </c>
      <c r="AU677" s="18" t="s">
        <v>91</v>
      </c>
    </row>
    <row r="678" spans="1:65" s="2" customFormat="1" ht="16.5" customHeight="1">
      <c r="A678" s="36"/>
      <c r="B678" s="37"/>
      <c r="C678" s="193" t="s">
        <v>967</v>
      </c>
      <c r="D678" s="193" t="s">
        <v>164</v>
      </c>
      <c r="E678" s="194" t="s">
        <v>968</v>
      </c>
      <c r="F678" s="195" t="s">
        <v>969</v>
      </c>
      <c r="G678" s="196" t="s">
        <v>569</v>
      </c>
      <c r="H678" s="197">
        <v>1</v>
      </c>
      <c r="I678" s="198"/>
      <c r="J678" s="199">
        <f>ROUND(I678*H678,2)</f>
        <v>0</v>
      </c>
      <c r="K678" s="195" t="s">
        <v>286</v>
      </c>
      <c r="L678" s="41"/>
      <c r="M678" s="200" t="s">
        <v>1</v>
      </c>
      <c r="N678" s="201" t="s">
        <v>47</v>
      </c>
      <c r="O678" s="73"/>
      <c r="P678" s="202">
        <f>O678*H678</f>
        <v>0</v>
      </c>
      <c r="Q678" s="202">
        <v>0</v>
      </c>
      <c r="R678" s="202">
        <f>Q678*H678</f>
        <v>0</v>
      </c>
      <c r="S678" s="202">
        <v>0</v>
      </c>
      <c r="T678" s="203">
        <f>S678*H678</f>
        <v>0</v>
      </c>
      <c r="U678" s="36"/>
      <c r="V678" s="36"/>
      <c r="W678" s="36"/>
      <c r="X678" s="36"/>
      <c r="Y678" s="36"/>
      <c r="Z678" s="36"/>
      <c r="AA678" s="36"/>
      <c r="AB678" s="36"/>
      <c r="AC678" s="36"/>
      <c r="AD678" s="36"/>
      <c r="AE678" s="36"/>
      <c r="AR678" s="204" t="s">
        <v>256</v>
      </c>
      <c r="AT678" s="204" t="s">
        <v>164</v>
      </c>
      <c r="AU678" s="204" t="s">
        <v>91</v>
      </c>
      <c r="AY678" s="18" t="s">
        <v>162</v>
      </c>
      <c r="BE678" s="205">
        <f>IF(N678="základní",J678,0)</f>
        <v>0</v>
      </c>
      <c r="BF678" s="205">
        <f>IF(N678="snížená",J678,0)</f>
        <v>0</v>
      </c>
      <c r="BG678" s="205">
        <f>IF(N678="zákl. přenesená",J678,0)</f>
        <v>0</v>
      </c>
      <c r="BH678" s="205">
        <f>IF(N678="sníž. přenesená",J678,0)</f>
        <v>0</v>
      </c>
      <c r="BI678" s="205">
        <f>IF(N678="nulová",J678,0)</f>
        <v>0</v>
      </c>
      <c r="BJ678" s="18" t="s">
        <v>89</v>
      </c>
      <c r="BK678" s="205">
        <f>ROUND(I678*H678,2)</f>
        <v>0</v>
      </c>
      <c r="BL678" s="18" t="s">
        <v>256</v>
      </c>
      <c r="BM678" s="204" t="s">
        <v>970</v>
      </c>
    </row>
    <row r="679" spans="1:47" s="2" customFormat="1" ht="39">
      <c r="A679" s="36"/>
      <c r="B679" s="37"/>
      <c r="C679" s="38"/>
      <c r="D679" s="208" t="s">
        <v>271</v>
      </c>
      <c r="E679" s="38"/>
      <c r="F679" s="250" t="s">
        <v>874</v>
      </c>
      <c r="G679" s="38"/>
      <c r="H679" s="38"/>
      <c r="I679" s="251"/>
      <c r="J679" s="38"/>
      <c r="K679" s="38"/>
      <c r="L679" s="41"/>
      <c r="M679" s="252"/>
      <c r="N679" s="253"/>
      <c r="O679" s="73"/>
      <c r="P679" s="73"/>
      <c r="Q679" s="73"/>
      <c r="R679" s="73"/>
      <c r="S679" s="73"/>
      <c r="T679" s="74"/>
      <c r="U679" s="36"/>
      <c r="V679" s="36"/>
      <c r="W679" s="36"/>
      <c r="X679" s="36"/>
      <c r="Y679" s="36"/>
      <c r="Z679" s="36"/>
      <c r="AA679" s="36"/>
      <c r="AB679" s="36"/>
      <c r="AC679" s="36"/>
      <c r="AD679" s="36"/>
      <c r="AE679" s="36"/>
      <c r="AT679" s="18" t="s">
        <v>271</v>
      </c>
      <c r="AU679" s="18" t="s">
        <v>91</v>
      </c>
    </row>
    <row r="680" spans="1:65" s="2" customFormat="1" ht="16.5" customHeight="1">
      <c r="A680" s="36"/>
      <c r="B680" s="37"/>
      <c r="C680" s="193" t="s">
        <v>971</v>
      </c>
      <c r="D680" s="193" t="s">
        <v>164</v>
      </c>
      <c r="E680" s="194" t="s">
        <v>972</v>
      </c>
      <c r="F680" s="195" t="s">
        <v>973</v>
      </c>
      <c r="G680" s="196" t="s">
        <v>606</v>
      </c>
      <c r="H680" s="264"/>
      <c r="I680" s="198"/>
      <c r="J680" s="199">
        <f>ROUND(I680*H680,2)</f>
        <v>0</v>
      </c>
      <c r="K680" s="195" t="s">
        <v>168</v>
      </c>
      <c r="L680" s="41"/>
      <c r="M680" s="200" t="s">
        <v>1</v>
      </c>
      <c r="N680" s="201" t="s">
        <v>47</v>
      </c>
      <c r="O680" s="73"/>
      <c r="P680" s="202">
        <f>O680*H680</f>
        <v>0</v>
      </c>
      <c r="Q680" s="202">
        <v>0</v>
      </c>
      <c r="R680" s="202">
        <f>Q680*H680</f>
        <v>0</v>
      </c>
      <c r="S680" s="202">
        <v>0</v>
      </c>
      <c r="T680" s="203">
        <f>S680*H680</f>
        <v>0</v>
      </c>
      <c r="U680" s="36"/>
      <c r="V680" s="36"/>
      <c r="W680" s="36"/>
      <c r="X680" s="36"/>
      <c r="Y680" s="36"/>
      <c r="Z680" s="36"/>
      <c r="AA680" s="36"/>
      <c r="AB680" s="36"/>
      <c r="AC680" s="36"/>
      <c r="AD680" s="36"/>
      <c r="AE680" s="36"/>
      <c r="AR680" s="204" t="s">
        <v>256</v>
      </c>
      <c r="AT680" s="204" t="s">
        <v>164</v>
      </c>
      <c r="AU680" s="204" t="s">
        <v>91</v>
      </c>
      <c r="AY680" s="18" t="s">
        <v>162</v>
      </c>
      <c r="BE680" s="205">
        <f>IF(N680="základní",J680,0)</f>
        <v>0</v>
      </c>
      <c r="BF680" s="205">
        <f>IF(N680="snížená",J680,0)</f>
        <v>0</v>
      </c>
      <c r="BG680" s="205">
        <f>IF(N680="zákl. přenesená",J680,0)</f>
        <v>0</v>
      </c>
      <c r="BH680" s="205">
        <f>IF(N680="sníž. přenesená",J680,0)</f>
        <v>0</v>
      </c>
      <c r="BI680" s="205">
        <f>IF(N680="nulová",J680,0)</f>
        <v>0</v>
      </c>
      <c r="BJ680" s="18" t="s">
        <v>89</v>
      </c>
      <c r="BK680" s="205">
        <f>ROUND(I680*H680,2)</f>
        <v>0</v>
      </c>
      <c r="BL680" s="18" t="s">
        <v>256</v>
      </c>
      <c r="BM680" s="204" t="s">
        <v>974</v>
      </c>
    </row>
    <row r="681" spans="2:63" s="12" customFormat="1" ht="22.9" customHeight="1">
      <c r="B681" s="177"/>
      <c r="C681" s="178"/>
      <c r="D681" s="179" t="s">
        <v>81</v>
      </c>
      <c r="E681" s="191" t="s">
        <v>975</v>
      </c>
      <c r="F681" s="191" t="s">
        <v>976</v>
      </c>
      <c r="G681" s="178"/>
      <c r="H681" s="178"/>
      <c r="I681" s="181"/>
      <c r="J681" s="192">
        <f>BK681</f>
        <v>0</v>
      </c>
      <c r="K681" s="178"/>
      <c r="L681" s="183"/>
      <c r="M681" s="184"/>
      <c r="N681" s="185"/>
      <c r="O681" s="185"/>
      <c r="P681" s="186">
        <f>SUM(P682:P690)</f>
        <v>0</v>
      </c>
      <c r="Q681" s="185"/>
      <c r="R681" s="186">
        <f>SUM(R682:R690)</f>
        <v>0</v>
      </c>
      <c r="S681" s="185"/>
      <c r="T681" s="187">
        <f>SUM(T682:T690)</f>
        <v>0</v>
      </c>
      <c r="AR681" s="188" t="s">
        <v>91</v>
      </c>
      <c r="AT681" s="189" t="s">
        <v>81</v>
      </c>
      <c r="AU681" s="189" t="s">
        <v>89</v>
      </c>
      <c r="AY681" s="188" t="s">
        <v>162</v>
      </c>
      <c r="BK681" s="190">
        <f>SUM(BK682:BK690)</f>
        <v>0</v>
      </c>
    </row>
    <row r="682" spans="1:65" s="2" customFormat="1" ht="16.5" customHeight="1">
      <c r="A682" s="36"/>
      <c r="B682" s="37"/>
      <c r="C682" s="193" t="s">
        <v>977</v>
      </c>
      <c r="D682" s="193" t="s">
        <v>164</v>
      </c>
      <c r="E682" s="194" t="s">
        <v>978</v>
      </c>
      <c r="F682" s="195" t="s">
        <v>979</v>
      </c>
      <c r="G682" s="196" t="s">
        <v>980</v>
      </c>
      <c r="H682" s="197">
        <v>7</v>
      </c>
      <c r="I682" s="198"/>
      <c r="J682" s="199">
        <f>ROUND(I682*H682,2)</f>
        <v>0</v>
      </c>
      <c r="K682" s="195" t="s">
        <v>286</v>
      </c>
      <c r="L682" s="41"/>
      <c r="M682" s="200" t="s">
        <v>1</v>
      </c>
      <c r="N682" s="201" t="s">
        <v>47</v>
      </c>
      <c r="O682" s="73"/>
      <c r="P682" s="202">
        <f>O682*H682</f>
        <v>0</v>
      </c>
      <c r="Q682" s="202">
        <v>0</v>
      </c>
      <c r="R682" s="202">
        <f>Q682*H682</f>
        <v>0</v>
      </c>
      <c r="S682" s="202">
        <v>0</v>
      </c>
      <c r="T682" s="203">
        <f>S682*H682</f>
        <v>0</v>
      </c>
      <c r="U682" s="36"/>
      <c r="V682" s="36"/>
      <c r="W682" s="36"/>
      <c r="X682" s="36"/>
      <c r="Y682" s="36"/>
      <c r="Z682" s="36"/>
      <c r="AA682" s="36"/>
      <c r="AB682" s="36"/>
      <c r="AC682" s="36"/>
      <c r="AD682" s="36"/>
      <c r="AE682" s="36"/>
      <c r="AR682" s="204" t="s">
        <v>256</v>
      </c>
      <c r="AT682" s="204" t="s">
        <v>164</v>
      </c>
      <c r="AU682" s="204" t="s">
        <v>91</v>
      </c>
      <c r="AY682" s="18" t="s">
        <v>162</v>
      </c>
      <c r="BE682" s="205">
        <f>IF(N682="základní",J682,0)</f>
        <v>0</v>
      </c>
      <c r="BF682" s="205">
        <f>IF(N682="snížená",J682,0)</f>
        <v>0</v>
      </c>
      <c r="BG682" s="205">
        <f>IF(N682="zákl. přenesená",J682,0)</f>
        <v>0</v>
      </c>
      <c r="BH682" s="205">
        <f>IF(N682="sníž. přenesená",J682,0)</f>
        <v>0</v>
      </c>
      <c r="BI682" s="205">
        <f>IF(N682="nulová",J682,0)</f>
        <v>0</v>
      </c>
      <c r="BJ682" s="18" t="s">
        <v>89</v>
      </c>
      <c r="BK682" s="205">
        <f>ROUND(I682*H682,2)</f>
        <v>0</v>
      </c>
      <c r="BL682" s="18" t="s">
        <v>256</v>
      </c>
      <c r="BM682" s="204" t="s">
        <v>981</v>
      </c>
    </row>
    <row r="683" spans="1:47" s="2" customFormat="1" ht="39">
      <c r="A683" s="36"/>
      <c r="B683" s="37"/>
      <c r="C683" s="38"/>
      <c r="D683" s="208" t="s">
        <v>271</v>
      </c>
      <c r="E683" s="38"/>
      <c r="F683" s="250" t="s">
        <v>874</v>
      </c>
      <c r="G683" s="38"/>
      <c r="H683" s="38"/>
      <c r="I683" s="251"/>
      <c r="J683" s="38"/>
      <c r="K683" s="38"/>
      <c r="L683" s="41"/>
      <c r="M683" s="252"/>
      <c r="N683" s="253"/>
      <c r="O683" s="73"/>
      <c r="P683" s="73"/>
      <c r="Q683" s="73"/>
      <c r="R683" s="73"/>
      <c r="S683" s="73"/>
      <c r="T683" s="74"/>
      <c r="U683" s="36"/>
      <c r="V683" s="36"/>
      <c r="W683" s="36"/>
      <c r="X683" s="36"/>
      <c r="Y683" s="36"/>
      <c r="Z683" s="36"/>
      <c r="AA683" s="36"/>
      <c r="AB683" s="36"/>
      <c r="AC683" s="36"/>
      <c r="AD683" s="36"/>
      <c r="AE683" s="36"/>
      <c r="AT683" s="18" t="s">
        <v>271</v>
      </c>
      <c r="AU683" s="18" t="s">
        <v>91</v>
      </c>
    </row>
    <row r="684" spans="1:65" s="2" customFormat="1" ht="16.5" customHeight="1">
      <c r="A684" s="36"/>
      <c r="B684" s="37"/>
      <c r="C684" s="193" t="s">
        <v>982</v>
      </c>
      <c r="D684" s="193" t="s">
        <v>164</v>
      </c>
      <c r="E684" s="194" t="s">
        <v>983</v>
      </c>
      <c r="F684" s="195" t="s">
        <v>984</v>
      </c>
      <c r="G684" s="196" t="s">
        <v>980</v>
      </c>
      <c r="H684" s="197">
        <v>1</v>
      </c>
      <c r="I684" s="198"/>
      <c r="J684" s="199">
        <f>ROUND(I684*H684,2)</f>
        <v>0</v>
      </c>
      <c r="K684" s="195" t="s">
        <v>286</v>
      </c>
      <c r="L684" s="41"/>
      <c r="M684" s="200" t="s">
        <v>1</v>
      </c>
      <c r="N684" s="201" t="s">
        <v>47</v>
      </c>
      <c r="O684" s="73"/>
      <c r="P684" s="202">
        <f>O684*H684</f>
        <v>0</v>
      </c>
      <c r="Q684" s="202">
        <v>0</v>
      </c>
      <c r="R684" s="202">
        <f>Q684*H684</f>
        <v>0</v>
      </c>
      <c r="S684" s="202">
        <v>0</v>
      </c>
      <c r="T684" s="203">
        <f>S684*H684</f>
        <v>0</v>
      </c>
      <c r="U684" s="36"/>
      <c r="V684" s="36"/>
      <c r="W684" s="36"/>
      <c r="X684" s="36"/>
      <c r="Y684" s="36"/>
      <c r="Z684" s="36"/>
      <c r="AA684" s="36"/>
      <c r="AB684" s="36"/>
      <c r="AC684" s="36"/>
      <c r="AD684" s="36"/>
      <c r="AE684" s="36"/>
      <c r="AR684" s="204" t="s">
        <v>256</v>
      </c>
      <c r="AT684" s="204" t="s">
        <v>164</v>
      </c>
      <c r="AU684" s="204" t="s">
        <v>91</v>
      </c>
      <c r="AY684" s="18" t="s">
        <v>162</v>
      </c>
      <c r="BE684" s="205">
        <f>IF(N684="základní",J684,0)</f>
        <v>0</v>
      </c>
      <c r="BF684" s="205">
        <f>IF(N684="snížená",J684,0)</f>
        <v>0</v>
      </c>
      <c r="BG684" s="205">
        <f>IF(N684="zákl. přenesená",J684,0)</f>
        <v>0</v>
      </c>
      <c r="BH684" s="205">
        <f>IF(N684="sníž. přenesená",J684,0)</f>
        <v>0</v>
      </c>
      <c r="BI684" s="205">
        <f>IF(N684="nulová",J684,0)</f>
        <v>0</v>
      </c>
      <c r="BJ684" s="18" t="s">
        <v>89</v>
      </c>
      <c r="BK684" s="205">
        <f>ROUND(I684*H684,2)</f>
        <v>0</v>
      </c>
      <c r="BL684" s="18" t="s">
        <v>256</v>
      </c>
      <c r="BM684" s="204" t="s">
        <v>985</v>
      </c>
    </row>
    <row r="685" spans="1:47" s="2" customFormat="1" ht="39">
      <c r="A685" s="36"/>
      <c r="B685" s="37"/>
      <c r="C685" s="38"/>
      <c r="D685" s="208" t="s">
        <v>271</v>
      </c>
      <c r="E685" s="38"/>
      <c r="F685" s="250" t="s">
        <v>874</v>
      </c>
      <c r="G685" s="38"/>
      <c r="H685" s="38"/>
      <c r="I685" s="251"/>
      <c r="J685" s="38"/>
      <c r="K685" s="38"/>
      <c r="L685" s="41"/>
      <c r="M685" s="252"/>
      <c r="N685" s="253"/>
      <c r="O685" s="73"/>
      <c r="P685" s="73"/>
      <c r="Q685" s="73"/>
      <c r="R685" s="73"/>
      <c r="S685" s="73"/>
      <c r="T685" s="74"/>
      <c r="U685" s="36"/>
      <c r="V685" s="36"/>
      <c r="W685" s="36"/>
      <c r="X685" s="36"/>
      <c r="Y685" s="36"/>
      <c r="Z685" s="36"/>
      <c r="AA685" s="36"/>
      <c r="AB685" s="36"/>
      <c r="AC685" s="36"/>
      <c r="AD685" s="36"/>
      <c r="AE685" s="36"/>
      <c r="AT685" s="18" t="s">
        <v>271</v>
      </c>
      <c r="AU685" s="18" t="s">
        <v>91</v>
      </c>
    </row>
    <row r="686" spans="1:65" s="2" customFormat="1" ht="16.5" customHeight="1">
      <c r="A686" s="36"/>
      <c r="B686" s="37"/>
      <c r="C686" s="193" t="s">
        <v>986</v>
      </c>
      <c r="D686" s="193" t="s">
        <v>164</v>
      </c>
      <c r="E686" s="194" t="s">
        <v>987</v>
      </c>
      <c r="F686" s="195" t="s">
        <v>988</v>
      </c>
      <c r="G686" s="196" t="s">
        <v>989</v>
      </c>
      <c r="H686" s="197">
        <v>4</v>
      </c>
      <c r="I686" s="198"/>
      <c r="J686" s="199">
        <f>ROUND(I686*H686,2)</f>
        <v>0</v>
      </c>
      <c r="K686" s="195" t="s">
        <v>286</v>
      </c>
      <c r="L686" s="41"/>
      <c r="M686" s="200" t="s">
        <v>1</v>
      </c>
      <c r="N686" s="201" t="s">
        <v>47</v>
      </c>
      <c r="O686" s="73"/>
      <c r="P686" s="202">
        <f>O686*H686</f>
        <v>0</v>
      </c>
      <c r="Q686" s="202">
        <v>0</v>
      </c>
      <c r="R686" s="202">
        <f>Q686*H686</f>
        <v>0</v>
      </c>
      <c r="S686" s="202">
        <v>0</v>
      </c>
      <c r="T686" s="203">
        <f>S686*H686</f>
        <v>0</v>
      </c>
      <c r="U686" s="36"/>
      <c r="V686" s="36"/>
      <c r="W686" s="36"/>
      <c r="X686" s="36"/>
      <c r="Y686" s="36"/>
      <c r="Z686" s="36"/>
      <c r="AA686" s="36"/>
      <c r="AB686" s="36"/>
      <c r="AC686" s="36"/>
      <c r="AD686" s="36"/>
      <c r="AE686" s="36"/>
      <c r="AR686" s="204" t="s">
        <v>256</v>
      </c>
      <c r="AT686" s="204" t="s">
        <v>164</v>
      </c>
      <c r="AU686" s="204" t="s">
        <v>91</v>
      </c>
      <c r="AY686" s="18" t="s">
        <v>162</v>
      </c>
      <c r="BE686" s="205">
        <f>IF(N686="základní",J686,0)</f>
        <v>0</v>
      </c>
      <c r="BF686" s="205">
        <f>IF(N686="snížená",J686,0)</f>
        <v>0</v>
      </c>
      <c r="BG686" s="205">
        <f>IF(N686="zákl. přenesená",J686,0)</f>
        <v>0</v>
      </c>
      <c r="BH686" s="205">
        <f>IF(N686="sníž. přenesená",J686,0)</f>
        <v>0</v>
      </c>
      <c r="BI686" s="205">
        <f>IF(N686="nulová",J686,0)</f>
        <v>0</v>
      </c>
      <c r="BJ686" s="18" t="s">
        <v>89</v>
      </c>
      <c r="BK686" s="205">
        <f>ROUND(I686*H686,2)</f>
        <v>0</v>
      </c>
      <c r="BL686" s="18" t="s">
        <v>256</v>
      </c>
      <c r="BM686" s="204" t="s">
        <v>990</v>
      </c>
    </row>
    <row r="687" spans="1:47" s="2" customFormat="1" ht="39">
      <c r="A687" s="36"/>
      <c r="B687" s="37"/>
      <c r="C687" s="38"/>
      <c r="D687" s="208" t="s">
        <v>271</v>
      </c>
      <c r="E687" s="38"/>
      <c r="F687" s="250" t="s">
        <v>874</v>
      </c>
      <c r="G687" s="38"/>
      <c r="H687" s="38"/>
      <c r="I687" s="251"/>
      <c r="J687" s="38"/>
      <c r="K687" s="38"/>
      <c r="L687" s="41"/>
      <c r="M687" s="252"/>
      <c r="N687" s="253"/>
      <c r="O687" s="73"/>
      <c r="P687" s="73"/>
      <c r="Q687" s="73"/>
      <c r="R687" s="73"/>
      <c r="S687" s="73"/>
      <c r="T687" s="74"/>
      <c r="U687" s="36"/>
      <c r="V687" s="36"/>
      <c r="W687" s="36"/>
      <c r="X687" s="36"/>
      <c r="Y687" s="36"/>
      <c r="Z687" s="36"/>
      <c r="AA687" s="36"/>
      <c r="AB687" s="36"/>
      <c r="AC687" s="36"/>
      <c r="AD687" s="36"/>
      <c r="AE687" s="36"/>
      <c r="AT687" s="18" t="s">
        <v>271</v>
      </c>
      <c r="AU687" s="18" t="s">
        <v>91</v>
      </c>
    </row>
    <row r="688" spans="1:65" s="2" customFormat="1" ht="16.5" customHeight="1">
      <c r="A688" s="36"/>
      <c r="B688" s="37"/>
      <c r="C688" s="193" t="s">
        <v>991</v>
      </c>
      <c r="D688" s="193" t="s">
        <v>164</v>
      </c>
      <c r="E688" s="194" t="s">
        <v>992</v>
      </c>
      <c r="F688" s="195" t="s">
        <v>993</v>
      </c>
      <c r="G688" s="196" t="s">
        <v>569</v>
      </c>
      <c r="H688" s="197">
        <v>4</v>
      </c>
      <c r="I688" s="198"/>
      <c r="J688" s="199">
        <f>ROUND(I688*H688,2)</f>
        <v>0</v>
      </c>
      <c r="K688" s="195" t="s">
        <v>286</v>
      </c>
      <c r="L688" s="41"/>
      <c r="M688" s="200" t="s">
        <v>1</v>
      </c>
      <c r="N688" s="201" t="s">
        <v>47</v>
      </c>
      <c r="O688" s="73"/>
      <c r="P688" s="202">
        <f>O688*H688</f>
        <v>0</v>
      </c>
      <c r="Q688" s="202">
        <v>0</v>
      </c>
      <c r="R688" s="202">
        <f>Q688*H688</f>
        <v>0</v>
      </c>
      <c r="S688" s="202">
        <v>0</v>
      </c>
      <c r="T688" s="203">
        <f>S688*H688</f>
        <v>0</v>
      </c>
      <c r="U688" s="36"/>
      <c r="V688" s="36"/>
      <c r="W688" s="36"/>
      <c r="X688" s="36"/>
      <c r="Y688" s="36"/>
      <c r="Z688" s="36"/>
      <c r="AA688" s="36"/>
      <c r="AB688" s="36"/>
      <c r="AC688" s="36"/>
      <c r="AD688" s="36"/>
      <c r="AE688" s="36"/>
      <c r="AR688" s="204" t="s">
        <v>256</v>
      </c>
      <c r="AT688" s="204" t="s">
        <v>164</v>
      </c>
      <c r="AU688" s="204" t="s">
        <v>91</v>
      </c>
      <c r="AY688" s="18" t="s">
        <v>162</v>
      </c>
      <c r="BE688" s="205">
        <f>IF(N688="základní",J688,0)</f>
        <v>0</v>
      </c>
      <c r="BF688" s="205">
        <f>IF(N688="snížená",J688,0)</f>
        <v>0</v>
      </c>
      <c r="BG688" s="205">
        <f>IF(N688="zákl. přenesená",J688,0)</f>
        <v>0</v>
      </c>
      <c r="BH688" s="205">
        <f>IF(N688="sníž. přenesená",J688,0)</f>
        <v>0</v>
      </c>
      <c r="BI688" s="205">
        <f>IF(N688="nulová",J688,0)</f>
        <v>0</v>
      </c>
      <c r="BJ688" s="18" t="s">
        <v>89</v>
      </c>
      <c r="BK688" s="205">
        <f>ROUND(I688*H688,2)</f>
        <v>0</v>
      </c>
      <c r="BL688" s="18" t="s">
        <v>256</v>
      </c>
      <c r="BM688" s="204" t="s">
        <v>994</v>
      </c>
    </row>
    <row r="689" spans="1:47" s="2" customFormat="1" ht="39">
      <c r="A689" s="36"/>
      <c r="B689" s="37"/>
      <c r="C689" s="38"/>
      <c r="D689" s="208" t="s">
        <v>271</v>
      </c>
      <c r="E689" s="38"/>
      <c r="F689" s="250" t="s">
        <v>874</v>
      </c>
      <c r="G689" s="38"/>
      <c r="H689" s="38"/>
      <c r="I689" s="251"/>
      <c r="J689" s="38"/>
      <c r="K689" s="38"/>
      <c r="L689" s="41"/>
      <c r="M689" s="252"/>
      <c r="N689" s="253"/>
      <c r="O689" s="73"/>
      <c r="P689" s="73"/>
      <c r="Q689" s="73"/>
      <c r="R689" s="73"/>
      <c r="S689" s="73"/>
      <c r="T689" s="74"/>
      <c r="U689" s="36"/>
      <c r="V689" s="36"/>
      <c r="W689" s="36"/>
      <c r="X689" s="36"/>
      <c r="Y689" s="36"/>
      <c r="Z689" s="36"/>
      <c r="AA689" s="36"/>
      <c r="AB689" s="36"/>
      <c r="AC689" s="36"/>
      <c r="AD689" s="36"/>
      <c r="AE689" s="36"/>
      <c r="AT689" s="18" t="s">
        <v>271</v>
      </c>
      <c r="AU689" s="18" t="s">
        <v>91</v>
      </c>
    </row>
    <row r="690" spans="1:65" s="2" customFormat="1" ht="16.5" customHeight="1">
      <c r="A690" s="36"/>
      <c r="B690" s="37"/>
      <c r="C690" s="193" t="s">
        <v>995</v>
      </c>
      <c r="D690" s="193" t="s">
        <v>164</v>
      </c>
      <c r="E690" s="194" t="s">
        <v>996</v>
      </c>
      <c r="F690" s="195" t="s">
        <v>997</v>
      </c>
      <c r="G690" s="196" t="s">
        <v>606</v>
      </c>
      <c r="H690" s="264"/>
      <c r="I690" s="198"/>
      <c r="J690" s="199">
        <f>ROUND(I690*H690,2)</f>
        <v>0</v>
      </c>
      <c r="K690" s="195" t="s">
        <v>168</v>
      </c>
      <c r="L690" s="41"/>
      <c r="M690" s="200" t="s">
        <v>1</v>
      </c>
      <c r="N690" s="201" t="s">
        <v>47</v>
      </c>
      <c r="O690" s="73"/>
      <c r="P690" s="202">
        <f>O690*H690</f>
        <v>0</v>
      </c>
      <c r="Q690" s="202">
        <v>0</v>
      </c>
      <c r="R690" s="202">
        <f>Q690*H690</f>
        <v>0</v>
      </c>
      <c r="S690" s="202">
        <v>0</v>
      </c>
      <c r="T690" s="203">
        <f>S690*H690</f>
        <v>0</v>
      </c>
      <c r="U690" s="36"/>
      <c r="V690" s="36"/>
      <c r="W690" s="36"/>
      <c r="X690" s="36"/>
      <c r="Y690" s="36"/>
      <c r="Z690" s="36"/>
      <c r="AA690" s="36"/>
      <c r="AB690" s="36"/>
      <c r="AC690" s="36"/>
      <c r="AD690" s="36"/>
      <c r="AE690" s="36"/>
      <c r="AR690" s="204" t="s">
        <v>256</v>
      </c>
      <c r="AT690" s="204" t="s">
        <v>164</v>
      </c>
      <c r="AU690" s="204" t="s">
        <v>91</v>
      </c>
      <c r="AY690" s="18" t="s">
        <v>162</v>
      </c>
      <c r="BE690" s="205">
        <f>IF(N690="základní",J690,0)</f>
        <v>0</v>
      </c>
      <c r="BF690" s="205">
        <f>IF(N690="snížená",J690,0)</f>
        <v>0</v>
      </c>
      <c r="BG690" s="205">
        <f>IF(N690="zákl. přenesená",J690,0)</f>
        <v>0</v>
      </c>
      <c r="BH690" s="205">
        <f>IF(N690="sníž. přenesená",J690,0)</f>
        <v>0</v>
      </c>
      <c r="BI690" s="205">
        <f>IF(N690="nulová",J690,0)</f>
        <v>0</v>
      </c>
      <c r="BJ690" s="18" t="s">
        <v>89</v>
      </c>
      <c r="BK690" s="205">
        <f>ROUND(I690*H690,2)</f>
        <v>0</v>
      </c>
      <c r="BL690" s="18" t="s">
        <v>256</v>
      </c>
      <c r="BM690" s="204" t="s">
        <v>998</v>
      </c>
    </row>
    <row r="691" spans="2:63" s="12" customFormat="1" ht="22.9" customHeight="1">
      <c r="B691" s="177"/>
      <c r="C691" s="178"/>
      <c r="D691" s="179" t="s">
        <v>81</v>
      </c>
      <c r="E691" s="191" t="s">
        <v>999</v>
      </c>
      <c r="F691" s="191" t="s">
        <v>1000</v>
      </c>
      <c r="G691" s="178"/>
      <c r="H691" s="178"/>
      <c r="I691" s="181"/>
      <c r="J691" s="192">
        <f>BK691</f>
        <v>0</v>
      </c>
      <c r="K691" s="178"/>
      <c r="L691" s="183"/>
      <c r="M691" s="184"/>
      <c r="N691" s="185"/>
      <c r="O691" s="185"/>
      <c r="P691" s="186">
        <f>SUM(P692:P716)</f>
        <v>0</v>
      </c>
      <c r="Q691" s="185"/>
      <c r="R691" s="186">
        <f>SUM(R692:R716)</f>
        <v>0</v>
      </c>
      <c r="S691" s="185"/>
      <c r="T691" s="187">
        <f>SUM(T692:T716)</f>
        <v>0</v>
      </c>
      <c r="AR691" s="188" t="s">
        <v>91</v>
      </c>
      <c r="AT691" s="189" t="s">
        <v>81</v>
      </c>
      <c r="AU691" s="189" t="s">
        <v>89</v>
      </c>
      <c r="AY691" s="188" t="s">
        <v>162</v>
      </c>
      <c r="BK691" s="190">
        <f>SUM(BK692:BK716)</f>
        <v>0</v>
      </c>
    </row>
    <row r="692" spans="1:65" s="2" customFormat="1" ht="16.5" customHeight="1">
      <c r="A692" s="36"/>
      <c r="B692" s="37"/>
      <c r="C692" s="193" t="s">
        <v>1001</v>
      </c>
      <c r="D692" s="193" t="s">
        <v>164</v>
      </c>
      <c r="E692" s="194" t="s">
        <v>1002</v>
      </c>
      <c r="F692" s="195" t="s">
        <v>1003</v>
      </c>
      <c r="G692" s="196" t="s">
        <v>190</v>
      </c>
      <c r="H692" s="197">
        <v>358</v>
      </c>
      <c r="I692" s="198"/>
      <c r="J692" s="199">
        <f>ROUND(I692*H692,2)</f>
        <v>0</v>
      </c>
      <c r="K692" s="195" t="s">
        <v>286</v>
      </c>
      <c r="L692" s="41"/>
      <c r="M692" s="200" t="s">
        <v>1</v>
      </c>
      <c r="N692" s="201" t="s">
        <v>47</v>
      </c>
      <c r="O692" s="73"/>
      <c r="P692" s="202">
        <f>O692*H692</f>
        <v>0</v>
      </c>
      <c r="Q692" s="202">
        <v>0</v>
      </c>
      <c r="R692" s="202">
        <f>Q692*H692</f>
        <v>0</v>
      </c>
      <c r="S692" s="202">
        <v>0</v>
      </c>
      <c r="T692" s="203">
        <f>S692*H692</f>
        <v>0</v>
      </c>
      <c r="U692" s="36"/>
      <c r="V692" s="36"/>
      <c r="W692" s="36"/>
      <c r="X692" s="36"/>
      <c r="Y692" s="36"/>
      <c r="Z692" s="36"/>
      <c r="AA692" s="36"/>
      <c r="AB692" s="36"/>
      <c r="AC692" s="36"/>
      <c r="AD692" s="36"/>
      <c r="AE692" s="36"/>
      <c r="AR692" s="204" t="s">
        <v>256</v>
      </c>
      <c r="AT692" s="204" t="s">
        <v>164</v>
      </c>
      <c r="AU692" s="204" t="s">
        <v>91</v>
      </c>
      <c r="AY692" s="18" t="s">
        <v>162</v>
      </c>
      <c r="BE692" s="205">
        <f>IF(N692="základní",J692,0)</f>
        <v>0</v>
      </c>
      <c r="BF692" s="205">
        <f>IF(N692="snížená",J692,0)</f>
        <v>0</v>
      </c>
      <c r="BG692" s="205">
        <f>IF(N692="zákl. přenesená",J692,0)</f>
        <v>0</v>
      </c>
      <c r="BH692" s="205">
        <f>IF(N692="sníž. přenesená",J692,0)</f>
        <v>0</v>
      </c>
      <c r="BI692" s="205">
        <f>IF(N692="nulová",J692,0)</f>
        <v>0</v>
      </c>
      <c r="BJ692" s="18" t="s">
        <v>89</v>
      </c>
      <c r="BK692" s="205">
        <f>ROUND(I692*H692,2)</f>
        <v>0</v>
      </c>
      <c r="BL692" s="18" t="s">
        <v>256</v>
      </c>
      <c r="BM692" s="204" t="s">
        <v>1004</v>
      </c>
    </row>
    <row r="693" spans="1:47" s="2" customFormat="1" ht="39">
      <c r="A693" s="36"/>
      <c r="B693" s="37"/>
      <c r="C693" s="38"/>
      <c r="D693" s="208" t="s">
        <v>271</v>
      </c>
      <c r="E693" s="38"/>
      <c r="F693" s="250" t="s">
        <v>874</v>
      </c>
      <c r="G693" s="38"/>
      <c r="H693" s="38"/>
      <c r="I693" s="251"/>
      <c r="J693" s="38"/>
      <c r="K693" s="38"/>
      <c r="L693" s="41"/>
      <c r="M693" s="252"/>
      <c r="N693" s="253"/>
      <c r="O693" s="73"/>
      <c r="P693" s="73"/>
      <c r="Q693" s="73"/>
      <c r="R693" s="73"/>
      <c r="S693" s="73"/>
      <c r="T693" s="74"/>
      <c r="U693" s="36"/>
      <c r="V693" s="36"/>
      <c r="W693" s="36"/>
      <c r="X693" s="36"/>
      <c r="Y693" s="36"/>
      <c r="Z693" s="36"/>
      <c r="AA693" s="36"/>
      <c r="AB693" s="36"/>
      <c r="AC693" s="36"/>
      <c r="AD693" s="36"/>
      <c r="AE693" s="36"/>
      <c r="AT693" s="18" t="s">
        <v>271</v>
      </c>
      <c r="AU693" s="18" t="s">
        <v>91</v>
      </c>
    </row>
    <row r="694" spans="1:65" s="2" customFormat="1" ht="16.5" customHeight="1">
      <c r="A694" s="36"/>
      <c r="B694" s="37"/>
      <c r="C694" s="193" t="s">
        <v>1005</v>
      </c>
      <c r="D694" s="193" t="s">
        <v>164</v>
      </c>
      <c r="E694" s="194" t="s">
        <v>1006</v>
      </c>
      <c r="F694" s="195" t="s">
        <v>1007</v>
      </c>
      <c r="G694" s="196" t="s">
        <v>569</v>
      </c>
      <c r="H694" s="197">
        <v>8</v>
      </c>
      <c r="I694" s="198"/>
      <c r="J694" s="199">
        <f>ROUND(I694*H694,2)</f>
        <v>0</v>
      </c>
      <c r="K694" s="195" t="s">
        <v>286</v>
      </c>
      <c r="L694" s="41"/>
      <c r="M694" s="200" t="s">
        <v>1</v>
      </c>
      <c r="N694" s="201" t="s">
        <v>47</v>
      </c>
      <c r="O694" s="73"/>
      <c r="P694" s="202">
        <f>O694*H694</f>
        <v>0</v>
      </c>
      <c r="Q694" s="202">
        <v>0</v>
      </c>
      <c r="R694" s="202">
        <f>Q694*H694</f>
        <v>0</v>
      </c>
      <c r="S694" s="202">
        <v>0</v>
      </c>
      <c r="T694" s="203">
        <f>S694*H694</f>
        <v>0</v>
      </c>
      <c r="U694" s="36"/>
      <c r="V694" s="36"/>
      <c r="W694" s="36"/>
      <c r="X694" s="36"/>
      <c r="Y694" s="36"/>
      <c r="Z694" s="36"/>
      <c r="AA694" s="36"/>
      <c r="AB694" s="36"/>
      <c r="AC694" s="36"/>
      <c r="AD694" s="36"/>
      <c r="AE694" s="36"/>
      <c r="AR694" s="204" t="s">
        <v>256</v>
      </c>
      <c r="AT694" s="204" t="s">
        <v>164</v>
      </c>
      <c r="AU694" s="204" t="s">
        <v>91</v>
      </c>
      <c r="AY694" s="18" t="s">
        <v>162</v>
      </c>
      <c r="BE694" s="205">
        <f>IF(N694="základní",J694,0)</f>
        <v>0</v>
      </c>
      <c r="BF694" s="205">
        <f>IF(N694="snížená",J694,0)</f>
        <v>0</v>
      </c>
      <c r="BG694" s="205">
        <f>IF(N694="zákl. přenesená",J694,0)</f>
        <v>0</v>
      </c>
      <c r="BH694" s="205">
        <f>IF(N694="sníž. přenesená",J694,0)</f>
        <v>0</v>
      </c>
      <c r="BI694" s="205">
        <f>IF(N694="nulová",J694,0)</f>
        <v>0</v>
      </c>
      <c r="BJ694" s="18" t="s">
        <v>89</v>
      </c>
      <c r="BK694" s="205">
        <f>ROUND(I694*H694,2)</f>
        <v>0</v>
      </c>
      <c r="BL694" s="18" t="s">
        <v>256</v>
      </c>
      <c r="BM694" s="204" t="s">
        <v>1008</v>
      </c>
    </row>
    <row r="695" spans="1:47" s="2" customFormat="1" ht="39">
      <c r="A695" s="36"/>
      <c r="B695" s="37"/>
      <c r="C695" s="38"/>
      <c r="D695" s="208" t="s">
        <v>271</v>
      </c>
      <c r="E695" s="38"/>
      <c r="F695" s="250" t="s">
        <v>874</v>
      </c>
      <c r="G695" s="38"/>
      <c r="H695" s="38"/>
      <c r="I695" s="251"/>
      <c r="J695" s="38"/>
      <c r="K695" s="38"/>
      <c r="L695" s="41"/>
      <c r="M695" s="252"/>
      <c r="N695" s="253"/>
      <c r="O695" s="73"/>
      <c r="P695" s="73"/>
      <c r="Q695" s="73"/>
      <c r="R695" s="73"/>
      <c r="S695" s="73"/>
      <c r="T695" s="74"/>
      <c r="U695" s="36"/>
      <c r="V695" s="36"/>
      <c r="W695" s="36"/>
      <c r="X695" s="36"/>
      <c r="Y695" s="36"/>
      <c r="Z695" s="36"/>
      <c r="AA695" s="36"/>
      <c r="AB695" s="36"/>
      <c r="AC695" s="36"/>
      <c r="AD695" s="36"/>
      <c r="AE695" s="36"/>
      <c r="AT695" s="18" t="s">
        <v>271</v>
      </c>
      <c r="AU695" s="18" t="s">
        <v>91</v>
      </c>
    </row>
    <row r="696" spans="1:65" s="2" customFormat="1" ht="16.5" customHeight="1">
      <c r="A696" s="36"/>
      <c r="B696" s="37"/>
      <c r="C696" s="193" t="s">
        <v>1009</v>
      </c>
      <c r="D696" s="193" t="s">
        <v>164</v>
      </c>
      <c r="E696" s="194" t="s">
        <v>1010</v>
      </c>
      <c r="F696" s="195" t="s">
        <v>1011</v>
      </c>
      <c r="G696" s="196" t="s">
        <v>569</v>
      </c>
      <c r="H696" s="197">
        <v>1</v>
      </c>
      <c r="I696" s="198"/>
      <c r="J696" s="199">
        <f>ROUND(I696*H696,2)</f>
        <v>0</v>
      </c>
      <c r="K696" s="195" t="s">
        <v>286</v>
      </c>
      <c r="L696" s="41"/>
      <c r="M696" s="200" t="s">
        <v>1</v>
      </c>
      <c r="N696" s="201" t="s">
        <v>47</v>
      </c>
      <c r="O696" s="73"/>
      <c r="P696" s="202">
        <f>O696*H696</f>
        <v>0</v>
      </c>
      <c r="Q696" s="202">
        <v>0</v>
      </c>
      <c r="R696" s="202">
        <f>Q696*H696</f>
        <v>0</v>
      </c>
      <c r="S696" s="202">
        <v>0</v>
      </c>
      <c r="T696" s="203">
        <f>S696*H696</f>
        <v>0</v>
      </c>
      <c r="U696" s="36"/>
      <c r="V696" s="36"/>
      <c r="W696" s="36"/>
      <c r="X696" s="36"/>
      <c r="Y696" s="36"/>
      <c r="Z696" s="36"/>
      <c r="AA696" s="36"/>
      <c r="AB696" s="36"/>
      <c r="AC696" s="36"/>
      <c r="AD696" s="36"/>
      <c r="AE696" s="36"/>
      <c r="AR696" s="204" t="s">
        <v>256</v>
      </c>
      <c r="AT696" s="204" t="s">
        <v>164</v>
      </c>
      <c r="AU696" s="204" t="s">
        <v>91</v>
      </c>
      <c r="AY696" s="18" t="s">
        <v>162</v>
      </c>
      <c r="BE696" s="205">
        <f>IF(N696="základní",J696,0)</f>
        <v>0</v>
      </c>
      <c r="BF696" s="205">
        <f>IF(N696="snížená",J696,0)</f>
        <v>0</v>
      </c>
      <c r="BG696" s="205">
        <f>IF(N696="zákl. přenesená",J696,0)</f>
        <v>0</v>
      </c>
      <c r="BH696" s="205">
        <f>IF(N696="sníž. přenesená",J696,0)</f>
        <v>0</v>
      </c>
      <c r="BI696" s="205">
        <f>IF(N696="nulová",J696,0)</f>
        <v>0</v>
      </c>
      <c r="BJ696" s="18" t="s">
        <v>89</v>
      </c>
      <c r="BK696" s="205">
        <f>ROUND(I696*H696,2)</f>
        <v>0</v>
      </c>
      <c r="BL696" s="18" t="s">
        <v>256</v>
      </c>
      <c r="BM696" s="204" t="s">
        <v>1012</v>
      </c>
    </row>
    <row r="697" spans="1:47" s="2" customFormat="1" ht="39">
      <c r="A697" s="36"/>
      <c r="B697" s="37"/>
      <c r="C697" s="38"/>
      <c r="D697" s="208" t="s">
        <v>271</v>
      </c>
      <c r="E697" s="38"/>
      <c r="F697" s="250" t="s">
        <v>874</v>
      </c>
      <c r="G697" s="38"/>
      <c r="H697" s="38"/>
      <c r="I697" s="251"/>
      <c r="J697" s="38"/>
      <c r="K697" s="38"/>
      <c r="L697" s="41"/>
      <c r="M697" s="252"/>
      <c r="N697" s="253"/>
      <c r="O697" s="73"/>
      <c r="P697" s="73"/>
      <c r="Q697" s="73"/>
      <c r="R697" s="73"/>
      <c r="S697" s="73"/>
      <c r="T697" s="74"/>
      <c r="U697" s="36"/>
      <c r="V697" s="36"/>
      <c r="W697" s="36"/>
      <c r="X697" s="36"/>
      <c r="Y697" s="36"/>
      <c r="Z697" s="36"/>
      <c r="AA697" s="36"/>
      <c r="AB697" s="36"/>
      <c r="AC697" s="36"/>
      <c r="AD697" s="36"/>
      <c r="AE697" s="36"/>
      <c r="AT697" s="18" t="s">
        <v>271</v>
      </c>
      <c r="AU697" s="18" t="s">
        <v>91</v>
      </c>
    </row>
    <row r="698" spans="1:65" s="2" customFormat="1" ht="16.5" customHeight="1">
      <c r="A698" s="36"/>
      <c r="B698" s="37"/>
      <c r="C698" s="193" t="s">
        <v>1013</v>
      </c>
      <c r="D698" s="193" t="s">
        <v>164</v>
      </c>
      <c r="E698" s="194" t="s">
        <v>1014</v>
      </c>
      <c r="F698" s="195" t="s">
        <v>1015</v>
      </c>
      <c r="G698" s="196" t="s">
        <v>569</v>
      </c>
      <c r="H698" s="197">
        <v>2</v>
      </c>
      <c r="I698" s="198"/>
      <c r="J698" s="199">
        <f>ROUND(I698*H698,2)</f>
        <v>0</v>
      </c>
      <c r="K698" s="195" t="s">
        <v>286</v>
      </c>
      <c r="L698" s="41"/>
      <c r="M698" s="200" t="s">
        <v>1</v>
      </c>
      <c r="N698" s="201" t="s">
        <v>47</v>
      </c>
      <c r="O698" s="73"/>
      <c r="P698" s="202">
        <f>O698*H698</f>
        <v>0</v>
      </c>
      <c r="Q698" s="202">
        <v>0</v>
      </c>
      <c r="R698" s="202">
        <f>Q698*H698</f>
        <v>0</v>
      </c>
      <c r="S698" s="202">
        <v>0</v>
      </c>
      <c r="T698" s="203">
        <f>S698*H698</f>
        <v>0</v>
      </c>
      <c r="U698" s="36"/>
      <c r="V698" s="36"/>
      <c r="W698" s="36"/>
      <c r="X698" s="36"/>
      <c r="Y698" s="36"/>
      <c r="Z698" s="36"/>
      <c r="AA698" s="36"/>
      <c r="AB698" s="36"/>
      <c r="AC698" s="36"/>
      <c r="AD698" s="36"/>
      <c r="AE698" s="36"/>
      <c r="AR698" s="204" t="s">
        <v>256</v>
      </c>
      <c r="AT698" s="204" t="s">
        <v>164</v>
      </c>
      <c r="AU698" s="204" t="s">
        <v>91</v>
      </c>
      <c r="AY698" s="18" t="s">
        <v>162</v>
      </c>
      <c r="BE698" s="205">
        <f>IF(N698="základní",J698,0)</f>
        <v>0</v>
      </c>
      <c r="BF698" s="205">
        <f>IF(N698="snížená",J698,0)</f>
        <v>0</v>
      </c>
      <c r="BG698" s="205">
        <f>IF(N698="zákl. přenesená",J698,0)</f>
        <v>0</v>
      </c>
      <c r="BH698" s="205">
        <f>IF(N698="sníž. přenesená",J698,0)</f>
        <v>0</v>
      </c>
      <c r="BI698" s="205">
        <f>IF(N698="nulová",J698,0)</f>
        <v>0</v>
      </c>
      <c r="BJ698" s="18" t="s">
        <v>89</v>
      </c>
      <c r="BK698" s="205">
        <f>ROUND(I698*H698,2)</f>
        <v>0</v>
      </c>
      <c r="BL698" s="18" t="s">
        <v>256</v>
      </c>
      <c r="BM698" s="204" t="s">
        <v>1016</v>
      </c>
    </row>
    <row r="699" spans="1:47" s="2" customFormat="1" ht="39">
      <c r="A699" s="36"/>
      <c r="B699" s="37"/>
      <c r="C699" s="38"/>
      <c r="D699" s="208" t="s">
        <v>271</v>
      </c>
      <c r="E699" s="38"/>
      <c r="F699" s="250" t="s">
        <v>874</v>
      </c>
      <c r="G699" s="38"/>
      <c r="H699" s="38"/>
      <c r="I699" s="251"/>
      <c r="J699" s="38"/>
      <c r="K699" s="38"/>
      <c r="L699" s="41"/>
      <c r="M699" s="252"/>
      <c r="N699" s="253"/>
      <c r="O699" s="73"/>
      <c r="P699" s="73"/>
      <c r="Q699" s="73"/>
      <c r="R699" s="73"/>
      <c r="S699" s="73"/>
      <c r="T699" s="74"/>
      <c r="U699" s="36"/>
      <c r="V699" s="36"/>
      <c r="W699" s="36"/>
      <c r="X699" s="36"/>
      <c r="Y699" s="36"/>
      <c r="Z699" s="36"/>
      <c r="AA699" s="36"/>
      <c r="AB699" s="36"/>
      <c r="AC699" s="36"/>
      <c r="AD699" s="36"/>
      <c r="AE699" s="36"/>
      <c r="AT699" s="18" t="s">
        <v>271</v>
      </c>
      <c r="AU699" s="18" t="s">
        <v>91</v>
      </c>
    </row>
    <row r="700" spans="1:65" s="2" customFormat="1" ht="16.5" customHeight="1">
      <c r="A700" s="36"/>
      <c r="B700" s="37"/>
      <c r="C700" s="193" t="s">
        <v>1017</v>
      </c>
      <c r="D700" s="193" t="s">
        <v>164</v>
      </c>
      <c r="E700" s="194" t="s">
        <v>1018</v>
      </c>
      <c r="F700" s="195" t="s">
        <v>1019</v>
      </c>
      <c r="G700" s="196" t="s">
        <v>569</v>
      </c>
      <c r="H700" s="197">
        <v>1</v>
      </c>
      <c r="I700" s="198"/>
      <c r="J700" s="199">
        <f>ROUND(I700*H700,2)</f>
        <v>0</v>
      </c>
      <c r="K700" s="195" t="s">
        <v>286</v>
      </c>
      <c r="L700" s="41"/>
      <c r="M700" s="200" t="s">
        <v>1</v>
      </c>
      <c r="N700" s="201" t="s">
        <v>47</v>
      </c>
      <c r="O700" s="73"/>
      <c r="P700" s="202">
        <f>O700*H700</f>
        <v>0</v>
      </c>
      <c r="Q700" s="202">
        <v>0</v>
      </c>
      <c r="R700" s="202">
        <f>Q700*H700</f>
        <v>0</v>
      </c>
      <c r="S700" s="202">
        <v>0</v>
      </c>
      <c r="T700" s="203">
        <f>S700*H700</f>
        <v>0</v>
      </c>
      <c r="U700" s="36"/>
      <c r="V700" s="36"/>
      <c r="W700" s="36"/>
      <c r="X700" s="36"/>
      <c r="Y700" s="36"/>
      <c r="Z700" s="36"/>
      <c r="AA700" s="36"/>
      <c r="AB700" s="36"/>
      <c r="AC700" s="36"/>
      <c r="AD700" s="36"/>
      <c r="AE700" s="36"/>
      <c r="AR700" s="204" t="s">
        <v>256</v>
      </c>
      <c r="AT700" s="204" t="s">
        <v>164</v>
      </c>
      <c r="AU700" s="204" t="s">
        <v>91</v>
      </c>
      <c r="AY700" s="18" t="s">
        <v>162</v>
      </c>
      <c r="BE700" s="205">
        <f>IF(N700="základní",J700,0)</f>
        <v>0</v>
      </c>
      <c r="BF700" s="205">
        <f>IF(N700="snížená",J700,0)</f>
        <v>0</v>
      </c>
      <c r="BG700" s="205">
        <f>IF(N700="zákl. přenesená",J700,0)</f>
        <v>0</v>
      </c>
      <c r="BH700" s="205">
        <f>IF(N700="sníž. přenesená",J700,0)</f>
        <v>0</v>
      </c>
      <c r="BI700" s="205">
        <f>IF(N700="nulová",J700,0)</f>
        <v>0</v>
      </c>
      <c r="BJ700" s="18" t="s">
        <v>89</v>
      </c>
      <c r="BK700" s="205">
        <f>ROUND(I700*H700,2)</f>
        <v>0</v>
      </c>
      <c r="BL700" s="18" t="s">
        <v>256</v>
      </c>
      <c r="BM700" s="204" t="s">
        <v>1020</v>
      </c>
    </row>
    <row r="701" spans="1:47" s="2" customFormat="1" ht="39">
      <c r="A701" s="36"/>
      <c r="B701" s="37"/>
      <c r="C701" s="38"/>
      <c r="D701" s="208" t="s">
        <v>271</v>
      </c>
      <c r="E701" s="38"/>
      <c r="F701" s="250" t="s">
        <v>874</v>
      </c>
      <c r="G701" s="38"/>
      <c r="H701" s="38"/>
      <c r="I701" s="251"/>
      <c r="J701" s="38"/>
      <c r="K701" s="38"/>
      <c r="L701" s="41"/>
      <c r="M701" s="252"/>
      <c r="N701" s="253"/>
      <c r="O701" s="73"/>
      <c r="P701" s="73"/>
      <c r="Q701" s="73"/>
      <c r="R701" s="73"/>
      <c r="S701" s="73"/>
      <c r="T701" s="74"/>
      <c r="U701" s="36"/>
      <c r="V701" s="36"/>
      <c r="W701" s="36"/>
      <c r="X701" s="36"/>
      <c r="Y701" s="36"/>
      <c r="Z701" s="36"/>
      <c r="AA701" s="36"/>
      <c r="AB701" s="36"/>
      <c r="AC701" s="36"/>
      <c r="AD701" s="36"/>
      <c r="AE701" s="36"/>
      <c r="AT701" s="18" t="s">
        <v>271</v>
      </c>
      <c r="AU701" s="18" t="s">
        <v>91</v>
      </c>
    </row>
    <row r="702" spans="1:65" s="2" customFormat="1" ht="16.5" customHeight="1">
      <c r="A702" s="36"/>
      <c r="B702" s="37"/>
      <c r="C702" s="193" t="s">
        <v>1021</v>
      </c>
      <c r="D702" s="193" t="s">
        <v>164</v>
      </c>
      <c r="E702" s="194" t="s">
        <v>1022</v>
      </c>
      <c r="F702" s="195" t="s">
        <v>1023</v>
      </c>
      <c r="G702" s="196" t="s">
        <v>569</v>
      </c>
      <c r="H702" s="197">
        <v>1</v>
      </c>
      <c r="I702" s="198"/>
      <c r="J702" s="199">
        <f>ROUND(I702*H702,2)</f>
        <v>0</v>
      </c>
      <c r="K702" s="195" t="s">
        <v>286</v>
      </c>
      <c r="L702" s="41"/>
      <c r="M702" s="200" t="s">
        <v>1</v>
      </c>
      <c r="N702" s="201" t="s">
        <v>47</v>
      </c>
      <c r="O702" s="73"/>
      <c r="P702" s="202">
        <f>O702*H702</f>
        <v>0</v>
      </c>
      <c r="Q702" s="202">
        <v>0</v>
      </c>
      <c r="R702" s="202">
        <f>Q702*H702</f>
        <v>0</v>
      </c>
      <c r="S702" s="202">
        <v>0</v>
      </c>
      <c r="T702" s="203">
        <f>S702*H702</f>
        <v>0</v>
      </c>
      <c r="U702" s="36"/>
      <c r="V702" s="36"/>
      <c r="W702" s="36"/>
      <c r="X702" s="36"/>
      <c r="Y702" s="36"/>
      <c r="Z702" s="36"/>
      <c r="AA702" s="36"/>
      <c r="AB702" s="36"/>
      <c r="AC702" s="36"/>
      <c r="AD702" s="36"/>
      <c r="AE702" s="36"/>
      <c r="AR702" s="204" t="s">
        <v>256</v>
      </c>
      <c r="AT702" s="204" t="s">
        <v>164</v>
      </c>
      <c r="AU702" s="204" t="s">
        <v>91</v>
      </c>
      <c r="AY702" s="18" t="s">
        <v>162</v>
      </c>
      <c r="BE702" s="205">
        <f>IF(N702="základní",J702,0)</f>
        <v>0</v>
      </c>
      <c r="BF702" s="205">
        <f>IF(N702="snížená",J702,0)</f>
        <v>0</v>
      </c>
      <c r="BG702" s="205">
        <f>IF(N702="zákl. přenesená",J702,0)</f>
        <v>0</v>
      </c>
      <c r="BH702" s="205">
        <f>IF(N702="sníž. přenesená",J702,0)</f>
        <v>0</v>
      </c>
      <c r="BI702" s="205">
        <f>IF(N702="nulová",J702,0)</f>
        <v>0</v>
      </c>
      <c r="BJ702" s="18" t="s">
        <v>89</v>
      </c>
      <c r="BK702" s="205">
        <f>ROUND(I702*H702,2)</f>
        <v>0</v>
      </c>
      <c r="BL702" s="18" t="s">
        <v>256</v>
      </c>
      <c r="BM702" s="204" t="s">
        <v>1024</v>
      </c>
    </row>
    <row r="703" spans="1:47" s="2" customFormat="1" ht="39">
      <c r="A703" s="36"/>
      <c r="B703" s="37"/>
      <c r="C703" s="38"/>
      <c r="D703" s="208" t="s">
        <v>271</v>
      </c>
      <c r="E703" s="38"/>
      <c r="F703" s="250" t="s">
        <v>874</v>
      </c>
      <c r="G703" s="38"/>
      <c r="H703" s="38"/>
      <c r="I703" s="251"/>
      <c r="J703" s="38"/>
      <c r="K703" s="38"/>
      <c r="L703" s="41"/>
      <c r="M703" s="252"/>
      <c r="N703" s="253"/>
      <c r="O703" s="73"/>
      <c r="P703" s="73"/>
      <c r="Q703" s="73"/>
      <c r="R703" s="73"/>
      <c r="S703" s="73"/>
      <c r="T703" s="74"/>
      <c r="U703" s="36"/>
      <c r="V703" s="36"/>
      <c r="W703" s="36"/>
      <c r="X703" s="36"/>
      <c r="Y703" s="36"/>
      <c r="Z703" s="36"/>
      <c r="AA703" s="36"/>
      <c r="AB703" s="36"/>
      <c r="AC703" s="36"/>
      <c r="AD703" s="36"/>
      <c r="AE703" s="36"/>
      <c r="AT703" s="18" t="s">
        <v>271</v>
      </c>
      <c r="AU703" s="18" t="s">
        <v>91</v>
      </c>
    </row>
    <row r="704" spans="1:65" s="2" customFormat="1" ht="16.5" customHeight="1">
      <c r="A704" s="36"/>
      <c r="B704" s="37"/>
      <c r="C704" s="193" t="s">
        <v>1025</v>
      </c>
      <c r="D704" s="193" t="s">
        <v>164</v>
      </c>
      <c r="E704" s="194" t="s">
        <v>1026</v>
      </c>
      <c r="F704" s="195" t="s">
        <v>1027</v>
      </c>
      <c r="G704" s="196" t="s">
        <v>569</v>
      </c>
      <c r="H704" s="197">
        <v>1</v>
      </c>
      <c r="I704" s="198"/>
      <c r="J704" s="199">
        <f>ROUND(I704*H704,2)</f>
        <v>0</v>
      </c>
      <c r="K704" s="195" t="s">
        <v>286</v>
      </c>
      <c r="L704" s="41"/>
      <c r="M704" s="200" t="s">
        <v>1</v>
      </c>
      <c r="N704" s="201" t="s">
        <v>47</v>
      </c>
      <c r="O704" s="73"/>
      <c r="P704" s="202">
        <f>O704*H704</f>
        <v>0</v>
      </c>
      <c r="Q704" s="202">
        <v>0</v>
      </c>
      <c r="R704" s="202">
        <f>Q704*H704</f>
        <v>0</v>
      </c>
      <c r="S704" s="202">
        <v>0</v>
      </c>
      <c r="T704" s="203">
        <f>S704*H704</f>
        <v>0</v>
      </c>
      <c r="U704" s="36"/>
      <c r="V704" s="36"/>
      <c r="W704" s="36"/>
      <c r="X704" s="36"/>
      <c r="Y704" s="36"/>
      <c r="Z704" s="36"/>
      <c r="AA704" s="36"/>
      <c r="AB704" s="36"/>
      <c r="AC704" s="36"/>
      <c r="AD704" s="36"/>
      <c r="AE704" s="36"/>
      <c r="AR704" s="204" t="s">
        <v>256</v>
      </c>
      <c r="AT704" s="204" t="s">
        <v>164</v>
      </c>
      <c r="AU704" s="204" t="s">
        <v>91</v>
      </c>
      <c r="AY704" s="18" t="s">
        <v>162</v>
      </c>
      <c r="BE704" s="205">
        <f>IF(N704="základní",J704,0)</f>
        <v>0</v>
      </c>
      <c r="BF704" s="205">
        <f>IF(N704="snížená",J704,0)</f>
        <v>0</v>
      </c>
      <c r="BG704" s="205">
        <f>IF(N704="zákl. přenesená",J704,0)</f>
        <v>0</v>
      </c>
      <c r="BH704" s="205">
        <f>IF(N704="sníž. přenesená",J704,0)</f>
        <v>0</v>
      </c>
      <c r="BI704" s="205">
        <f>IF(N704="nulová",J704,0)</f>
        <v>0</v>
      </c>
      <c r="BJ704" s="18" t="s">
        <v>89</v>
      </c>
      <c r="BK704" s="205">
        <f>ROUND(I704*H704,2)</f>
        <v>0</v>
      </c>
      <c r="BL704" s="18" t="s">
        <v>256</v>
      </c>
      <c r="BM704" s="204" t="s">
        <v>1028</v>
      </c>
    </row>
    <row r="705" spans="1:47" s="2" customFormat="1" ht="39">
      <c r="A705" s="36"/>
      <c r="B705" s="37"/>
      <c r="C705" s="38"/>
      <c r="D705" s="208" t="s">
        <v>271</v>
      </c>
      <c r="E705" s="38"/>
      <c r="F705" s="250" t="s">
        <v>874</v>
      </c>
      <c r="G705" s="38"/>
      <c r="H705" s="38"/>
      <c r="I705" s="251"/>
      <c r="J705" s="38"/>
      <c r="K705" s="38"/>
      <c r="L705" s="41"/>
      <c r="M705" s="252"/>
      <c r="N705" s="253"/>
      <c r="O705" s="73"/>
      <c r="P705" s="73"/>
      <c r="Q705" s="73"/>
      <c r="R705" s="73"/>
      <c r="S705" s="73"/>
      <c r="T705" s="74"/>
      <c r="U705" s="36"/>
      <c r="V705" s="36"/>
      <c r="W705" s="36"/>
      <c r="X705" s="36"/>
      <c r="Y705" s="36"/>
      <c r="Z705" s="36"/>
      <c r="AA705" s="36"/>
      <c r="AB705" s="36"/>
      <c r="AC705" s="36"/>
      <c r="AD705" s="36"/>
      <c r="AE705" s="36"/>
      <c r="AT705" s="18" t="s">
        <v>271</v>
      </c>
      <c r="AU705" s="18" t="s">
        <v>91</v>
      </c>
    </row>
    <row r="706" spans="1:65" s="2" customFormat="1" ht="16.5" customHeight="1">
      <c r="A706" s="36"/>
      <c r="B706" s="37"/>
      <c r="C706" s="193" t="s">
        <v>1029</v>
      </c>
      <c r="D706" s="193" t="s">
        <v>164</v>
      </c>
      <c r="E706" s="194" t="s">
        <v>1030</v>
      </c>
      <c r="F706" s="195" t="s">
        <v>1031</v>
      </c>
      <c r="G706" s="196" t="s">
        <v>569</v>
      </c>
      <c r="H706" s="197">
        <v>1</v>
      </c>
      <c r="I706" s="198"/>
      <c r="J706" s="199">
        <f>ROUND(I706*H706,2)</f>
        <v>0</v>
      </c>
      <c r="K706" s="195" t="s">
        <v>286</v>
      </c>
      <c r="L706" s="41"/>
      <c r="M706" s="200" t="s">
        <v>1</v>
      </c>
      <c r="N706" s="201" t="s">
        <v>47</v>
      </c>
      <c r="O706" s="73"/>
      <c r="P706" s="202">
        <f>O706*H706</f>
        <v>0</v>
      </c>
      <c r="Q706" s="202">
        <v>0</v>
      </c>
      <c r="R706" s="202">
        <f>Q706*H706</f>
        <v>0</v>
      </c>
      <c r="S706" s="202">
        <v>0</v>
      </c>
      <c r="T706" s="203">
        <f>S706*H706</f>
        <v>0</v>
      </c>
      <c r="U706" s="36"/>
      <c r="V706" s="36"/>
      <c r="W706" s="36"/>
      <c r="X706" s="36"/>
      <c r="Y706" s="36"/>
      <c r="Z706" s="36"/>
      <c r="AA706" s="36"/>
      <c r="AB706" s="36"/>
      <c r="AC706" s="36"/>
      <c r="AD706" s="36"/>
      <c r="AE706" s="36"/>
      <c r="AR706" s="204" t="s">
        <v>256</v>
      </c>
      <c r="AT706" s="204" t="s">
        <v>164</v>
      </c>
      <c r="AU706" s="204" t="s">
        <v>91</v>
      </c>
      <c r="AY706" s="18" t="s">
        <v>162</v>
      </c>
      <c r="BE706" s="205">
        <f>IF(N706="základní",J706,0)</f>
        <v>0</v>
      </c>
      <c r="BF706" s="205">
        <f>IF(N706="snížená",J706,0)</f>
        <v>0</v>
      </c>
      <c r="BG706" s="205">
        <f>IF(N706="zákl. přenesená",J706,0)</f>
        <v>0</v>
      </c>
      <c r="BH706" s="205">
        <f>IF(N706="sníž. přenesená",J706,0)</f>
        <v>0</v>
      </c>
      <c r="BI706" s="205">
        <f>IF(N706="nulová",J706,0)</f>
        <v>0</v>
      </c>
      <c r="BJ706" s="18" t="s">
        <v>89</v>
      </c>
      <c r="BK706" s="205">
        <f>ROUND(I706*H706,2)</f>
        <v>0</v>
      </c>
      <c r="BL706" s="18" t="s">
        <v>256</v>
      </c>
      <c r="BM706" s="204" t="s">
        <v>1032</v>
      </c>
    </row>
    <row r="707" spans="1:47" s="2" customFormat="1" ht="39">
      <c r="A707" s="36"/>
      <c r="B707" s="37"/>
      <c r="C707" s="38"/>
      <c r="D707" s="208" t="s">
        <v>271</v>
      </c>
      <c r="E707" s="38"/>
      <c r="F707" s="250" t="s">
        <v>874</v>
      </c>
      <c r="G707" s="38"/>
      <c r="H707" s="38"/>
      <c r="I707" s="251"/>
      <c r="J707" s="38"/>
      <c r="K707" s="38"/>
      <c r="L707" s="41"/>
      <c r="M707" s="252"/>
      <c r="N707" s="253"/>
      <c r="O707" s="73"/>
      <c r="P707" s="73"/>
      <c r="Q707" s="73"/>
      <c r="R707" s="73"/>
      <c r="S707" s="73"/>
      <c r="T707" s="74"/>
      <c r="U707" s="36"/>
      <c r="V707" s="36"/>
      <c r="W707" s="36"/>
      <c r="X707" s="36"/>
      <c r="Y707" s="36"/>
      <c r="Z707" s="36"/>
      <c r="AA707" s="36"/>
      <c r="AB707" s="36"/>
      <c r="AC707" s="36"/>
      <c r="AD707" s="36"/>
      <c r="AE707" s="36"/>
      <c r="AT707" s="18" t="s">
        <v>271</v>
      </c>
      <c r="AU707" s="18" t="s">
        <v>91</v>
      </c>
    </row>
    <row r="708" spans="1:65" s="2" customFormat="1" ht="16.5" customHeight="1">
      <c r="A708" s="36"/>
      <c r="B708" s="37"/>
      <c r="C708" s="193" t="s">
        <v>1033</v>
      </c>
      <c r="D708" s="193" t="s">
        <v>164</v>
      </c>
      <c r="E708" s="194" t="s">
        <v>1034</v>
      </c>
      <c r="F708" s="195" t="s">
        <v>1035</v>
      </c>
      <c r="G708" s="196" t="s">
        <v>569</v>
      </c>
      <c r="H708" s="197">
        <v>1</v>
      </c>
      <c r="I708" s="198"/>
      <c r="J708" s="199">
        <f>ROUND(I708*H708,2)</f>
        <v>0</v>
      </c>
      <c r="K708" s="195" t="s">
        <v>286</v>
      </c>
      <c r="L708" s="41"/>
      <c r="M708" s="200" t="s">
        <v>1</v>
      </c>
      <c r="N708" s="201" t="s">
        <v>47</v>
      </c>
      <c r="O708" s="73"/>
      <c r="P708" s="202">
        <f>O708*H708</f>
        <v>0</v>
      </c>
      <c r="Q708" s="202">
        <v>0</v>
      </c>
      <c r="R708" s="202">
        <f>Q708*H708</f>
        <v>0</v>
      </c>
      <c r="S708" s="202">
        <v>0</v>
      </c>
      <c r="T708" s="203">
        <f>S708*H708</f>
        <v>0</v>
      </c>
      <c r="U708" s="36"/>
      <c r="V708" s="36"/>
      <c r="W708" s="36"/>
      <c r="X708" s="36"/>
      <c r="Y708" s="36"/>
      <c r="Z708" s="36"/>
      <c r="AA708" s="36"/>
      <c r="AB708" s="36"/>
      <c r="AC708" s="36"/>
      <c r="AD708" s="36"/>
      <c r="AE708" s="36"/>
      <c r="AR708" s="204" t="s">
        <v>256</v>
      </c>
      <c r="AT708" s="204" t="s">
        <v>164</v>
      </c>
      <c r="AU708" s="204" t="s">
        <v>91</v>
      </c>
      <c r="AY708" s="18" t="s">
        <v>162</v>
      </c>
      <c r="BE708" s="205">
        <f>IF(N708="základní",J708,0)</f>
        <v>0</v>
      </c>
      <c r="BF708" s="205">
        <f>IF(N708="snížená",J708,0)</f>
        <v>0</v>
      </c>
      <c r="BG708" s="205">
        <f>IF(N708="zákl. přenesená",J708,0)</f>
        <v>0</v>
      </c>
      <c r="BH708" s="205">
        <f>IF(N708="sníž. přenesená",J708,0)</f>
        <v>0</v>
      </c>
      <c r="BI708" s="205">
        <f>IF(N708="nulová",J708,0)</f>
        <v>0</v>
      </c>
      <c r="BJ708" s="18" t="s">
        <v>89</v>
      </c>
      <c r="BK708" s="205">
        <f>ROUND(I708*H708,2)</f>
        <v>0</v>
      </c>
      <c r="BL708" s="18" t="s">
        <v>256</v>
      </c>
      <c r="BM708" s="204" t="s">
        <v>1036</v>
      </c>
    </row>
    <row r="709" spans="1:47" s="2" customFormat="1" ht="39">
      <c r="A709" s="36"/>
      <c r="B709" s="37"/>
      <c r="C709" s="38"/>
      <c r="D709" s="208" t="s">
        <v>271</v>
      </c>
      <c r="E709" s="38"/>
      <c r="F709" s="250" t="s">
        <v>874</v>
      </c>
      <c r="G709" s="38"/>
      <c r="H709" s="38"/>
      <c r="I709" s="251"/>
      <c r="J709" s="38"/>
      <c r="K709" s="38"/>
      <c r="L709" s="41"/>
      <c r="M709" s="252"/>
      <c r="N709" s="253"/>
      <c r="O709" s="73"/>
      <c r="P709" s="73"/>
      <c r="Q709" s="73"/>
      <c r="R709" s="73"/>
      <c r="S709" s="73"/>
      <c r="T709" s="74"/>
      <c r="U709" s="36"/>
      <c r="V709" s="36"/>
      <c r="W709" s="36"/>
      <c r="X709" s="36"/>
      <c r="Y709" s="36"/>
      <c r="Z709" s="36"/>
      <c r="AA709" s="36"/>
      <c r="AB709" s="36"/>
      <c r="AC709" s="36"/>
      <c r="AD709" s="36"/>
      <c r="AE709" s="36"/>
      <c r="AT709" s="18" t="s">
        <v>271</v>
      </c>
      <c r="AU709" s="18" t="s">
        <v>91</v>
      </c>
    </row>
    <row r="710" spans="1:65" s="2" customFormat="1" ht="16.5" customHeight="1">
      <c r="A710" s="36"/>
      <c r="B710" s="37"/>
      <c r="C710" s="193" t="s">
        <v>1037</v>
      </c>
      <c r="D710" s="193" t="s">
        <v>164</v>
      </c>
      <c r="E710" s="194" t="s">
        <v>1038</v>
      </c>
      <c r="F710" s="195" t="s">
        <v>1039</v>
      </c>
      <c r="G710" s="196" t="s">
        <v>569</v>
      </c>
      <c r="H710" s="197">
        <v>1</v>
      </c>
      <c r="I710" s="198"/>
      <c r="J710" s="199">
        <f>ROUND(I710*H710,2)</f>
        <v>0</v>
      </c>
      <c r="K710" s="195" t="s">
        <v>286</v>
      </c>
      <c r="L710" s="41"/>
      <c r="M710" s="200" t="s">
        <v>1</v>
      </c>
      <c r="N710" s="201" t="s">
        <v>47</v>
      </c>
      <c r="O710" s="73"/>
      <c r="P710" s="202">
        <f>O710*H710</f>
        <v>0</v>
      </c>
      <c r="Q710" s="202">
        <v>0</v>
      </c>
      <c r="R710" s="202">
        <f>Q710*H710</f>
        <v>0</v>
      </c>
      <c r="S710" s="202">
        <v>0</v>
      </c>
      <c r="T710" s="203">
        <f>S710*H710</f>
        <v>0</v>
      </c>
      <c r="U710" s="36"/>
      <c r="V710" s="36"/>
      <c r="W710" s="36"/>
      <c r="X710" s="36"/>
      <c r="Y710" s="36"/>
      <c r="Z710" s="36"/>
      <c r="AA710" s="36"/>
      <c r="AB710" s="36"/>
      <c r="AC710" s="36"/>
      <c r="AD710" s="36"/>
      <c r="AE710" s="36"/>
      <c r="AR710" s="204" t="s">
        <v>256</v>
      </c>
      <c r="AT710" s="204" t="s">
        <v>164</v>
      </c>
      <c r="AU710" s="204" t="s">
        <v>91</v>
      </c>
      <c r="AY710" s="18" t="s">
        <v>162</v>
      </c>
      <c r="BE710" s="205">
        <f>IF(N710="základní",J710,0)</f>
        <v>0</v>
      </c>
      <c r="BF710" s="205">
        <f>IF(N710="snížená",J710,0)</f>
        <v>0</v>
      </c>
      <c r="BG710" s="205">
        <f>IF(N710="zákl. přenesená",J710,0)</f>
        <v>0</v>
      </c>
      <c r="BH710" s="205">
        <f>IF(N710="sníž. přenesená",J710,0)</f>
        <v>0</v>
      </c>
      <c r="BI710" s="205">
        <f>IF(N710="nulová",J710,0)</f>
        <v>0</v>
      </c>
      <c r="BJ710" s="18" t="s">
        <v>89</v>
      </c>
      <c r="BK710" s="205">
        <f>ROUND(I710*H710,2)</f>
        <v>0</v>
      </c>
      <c r="BL710" s="18" t="s">
        <v>256</v>
      </c>
      <c r="BM710" s="204" t="s">
        <v>1040</v>
      </c>
    </row>
    <row r="711" spans="1:47" s="2" customFormat="1" ht="39">
      <c r="A711" s="36"/>
      <c r="B711" s="37"/>
      <c r="C711" s="38"/>
      <c r="D711" s="208" t="s">
        <v>271</v>
      </c>
      <c r="E711" s="38"/>
      <c r="F711" s="250" t="s">
        <v>874</v>
      </c>
      <c r="G711" s="38"/>
      <c r="H711" s="38"/>
      <c r="I711" s="251"/>
      <c r="J711" s="38"/>
      <c r="K711" s="38"/>
      <c r="L711" s="41"/>
      <c r="M711" s="252"/>
      <c r="N711" s="253"/>
      <c r="O711" s="73"/>
      <c r="P711" s="73"/>
      <c r="Q711" s="73"/>
      <c r="R711" s="73"/>
      <c r="S711" s="73"/>
      <c r="T711" s="74"/>
      <c r="U711" s="36"/>
      <c r="V711" s="36"/>
      <c r="W711" s="36"/>
      <c r="X711" s="36"/>
      <c r="Y711" s="36"/>
      <c r="Z711" s="36"/>
      <c r="AA711" s="36"/>
      <c r="AB711" s="36"/>
      <c r="AC711" s="36"/>
      <c r="AD711" s="36"/>
      <c r="AE711" s="36"/>
      <c r="AT711" s="18" t="s">
        <v>271</v>
      </c>
      <c r="AU711" s="18" t="s">
        <v>91</v>
      </c>
    </row>
    <row r="712" spans="1:65" s="2" customFormat="1" ht="16.5" customHeight="1">
      <c r="A712" s="36"/>
      <c r="B712" s="37"/>
      <c r="C712" s="193" t="s">
        <v>1041</v>
      </c>
      <c r="D712" s="193" t="s">
        <v>164</v>
      </c>
      <c r="E712" s="194" t="s">
        <v>1042</v>
      </c>
      <c r="F712" s="195" t="s">
        <v>1043</v>
      </c>
      <c r="G712" s="196" t="s">
        <v>569</v>
      </c>
      <c r="H712" s="197">
        <v>1</v>
      </c>
      <c r="I712" s="198"/>
      <c r="J712" s="199">
        <f>ROUND(I712*H712,2)</f>
        <v>0</v>
      </c>
      <c r="K712" s="195" t="s">
        <v>286</v>
      </c>
      <c r="L712" s="41"/>
      <c r="M712" s="200" t="s">
        <v>1</v>
      </c>
      <c r="N712" s="201" t="s">
        <v>47</v>
      </c>
      <c r="O712" s="73"/>
      <c r="P712" s="202">
        <f>O712*H712</f>
        <v>0</v>
      </c>
      <c r="Q712" s="202">
        <v>0</v>
      </c>
      <c r="R712" s="202">
        <f>Q712*H712</f>
        <v>0</v>
      </c>
      <c r="S712" s="202">
        <v>0</v>
      </c>
      <c r="T712" s="203">
        <f>S712*H712</f>
        <v>0</v>
      </c>
      <c r="U712" s="36"/>
      <c r="V712" s="36"/>
      <c r="W712" s="36"/>
      <c r="X712" s="36"/>
      <c r="Y712" s="36"/>
      <c r="Z712" s="36"/>
      <c r="AA712" s="36"/>
      <c r="AB712" s="36"/>
      <c r="AC712" s="36"/>
      <c r="AD712" s="36"/>
      <c r="AE712" s="36"/>
      <c r="AR712" s="204" t="s">
        <v>256</v>
      </c>
      <c r="AT712" s="204" t="s">
        <v>164</v>
      </c>
      <c r="AU712" s="204" t="s">
        <v>91</v>
      </c>
      <c r="AY712" s="18" t="s">
        <v>162</v>
      </c>
      <c r="BE712" s="205">
        <f>IF(N712="základní",J712,0)</f>
        <v>0</v>
      </c>
      <c r="BF712" s="205">
        <f>IF(N712="snížená",J712,0)</f>
        <v>0</v>
      </c>
      <c r="BG712" s="205">
        <f>IF(N712="zákl. přenesená",J712,0)</f>
        <v>0</v>
      </c>
      <c r="BH712" s="205">
        <f>IF(N712="sníž. přenesená",J712,0)</f>
        <v>0</v>
      </c>
      <c r="BI712" s="205">
        <f>IF(N712="nulová",J712,0)</f>
        <v>0</v>
      </c>
      <c r="BJ712" s="18" t="s">
        <v>89</v>
      </c>
      <c r="BK712" s="205">
        <f>ROUND(I712*H712,2)</f>
        <v>0</v>
      </c>
      <c r="BL712" s="18" t="s">
        <v>256</v>
      </c>
      <c r="BM712" s="204" t="s">
        <v>1044</v>
      </c>
    </row>
    <row r="713" spans="1:47" s="2" customFormat="1" ht="39">
      <c r="A713" s="36"/>
      <c r="B713" s="37"/>
      <c r="C713" s="38"/>
      <c r="D713" s="208" t="s">
        <v>271</v>
      </c>
      <c r="E713" s="38"/>
      <c r="F713" s="250" t="s">
        <v>874</v>
      </c>
      <c r="G713" s="38"/>
      <c r="H713" s="38"/>
      <c r="I713" s="251"/>
      <c r="J713" s="38"/>
      <c r="K713" s="38"/>
      <c r="L713" s="41"/>
      <c r="M713" s="252"/>
      <c r="N713" s="253"/>
      <c r="O713" s="73"/>
      <c r="P713" s="73"/>
      <c r="Q713" s="73"/>
      <c r="R713" s="73"/>
      <c r="S713" s="73"/>
      <c r="T713" s="74"/>
      <c r="U713" s="36"/>
      <c r="V713" s="36"/>
      <c r="W713" s="36"/>
      <c r="X713" s="36"/>
      <c r="Y713" s="36"/>
      <c r="Z713" s="36"/>
      <c r="AA713" s="36"/>
      <c r="AB713" s="36"/>
      <c r="AC713" s="36"/>
      <c r="AD713" s="36"/>
      <c r="AE713" s="36"/>
      <c r="AT713" s="18" t="s">
        <v>271</v>
      </c>
      <c r="AU713" s="18" t="s">
        <v>91</v>
      </c>
    </row>
    <row r="714" spans="1:65" s="2" customFormat="1" ht="16.5" customHeight="1">
      <c r="A714" s="36"/>
      <c r="B714" s="37"/>
      <c r="C714" s="193" t="s">
        <v>1045</v>
      </c>
      <c r="D714" s="193" t="s">
        <v>164</v>
      </c>
      <c r="E714" s="194" t="s">
        <v>1046</v>
      </c>
      <c r="F714" s="195" t="s">
        <v>1047</v>
      </c>
      <c r="G714" s="196" t="s">
        <v>569</v>
      </c>
      <c r="H714" s="197">
        <v>1</v>
      </c>
      <c r="I714" s="198"/>
      <c r="J714" s="199">
        <f>ROUND(I714*H714,2)</f>
        <v>0</v>
      </c>
      <c r="K714" s="195" t="s">
        <v>286</v>
      </c>
      <c r="L714" s="41"/>
      <c r="M714" s="200" t="s">
        <v>1</v>
      </c>
      <c r="N714" s="201" t="s">
        <v>47</v>
      </c>
      <c r="O714" s="73"/>
      <c r="P714" s="202">
        <f>O714*H714</f>
        <v>0</v>
      </c>
      <c r="Q714" s="202">
        <v>0</v>
      </c>
      <c r="R714" s="202">
        <f>Q714*H714</f>
        <v>0</v>
      </c>
      <c r="S714" s="202">
        <v>0</v>
      </c>
      <c r="T714" s="203">
        <f>S714*H714</f>
        <v>0</v>
      </c>
      <c r="U714" s="36"/>
      <c r="V714" s="36"/>
      <c r="W714" s="36"/>
      <c r="X714" s="36"/>
      <c r="Y714" s="36"/>
      <c r="Z714" s="36"/>
      <c r="AA714" s="36"/>
      <c r="AB714" s="36"/>
      <c r="AC714" s="36"/>
      <c r="AD714" s="36"/>
      <c r="AE714" s="36"/>
      <c r="AR714" s="204" t="s">
        <v>256</v>
      </c>
      <c r="AT714" s="204" t="s">
        <v>164</v>
      </c>
      <c r="AU714" s="204" t="s">
        <v>91</v>
      </c>
      <c r="AY714" s="18" t="s">
        <v>162</v>
      </c>
      <c r="BE714" s="205">
        <f>IF(N714="základní",J714,0)</f>
        <v>0</v>
      </c>
      <c r="BF714" s="205">
        <f>IF(N714="snížená",J714,0)</f>
        <v>0</v>
      </c>
      <c r="BG714" s="205">
        <f>IF(N714="zákl. přenesená",J714,0)</f>
        <v>0</v>
      </c>
      <c r="BH714" s="205">
        <f>IF(N714="sníž. přenesená",J714,0)</f>
        <v>0</v>
      </c>
      <c r="BI714" s="205">
        <f>IF(N714="nulová",J714,0)</f>
        <v>0</v>
      </c>
      <c r="BJ714" s="18" t="s">
        <v>89</v>
      </c>
      <c r="BK714" s="205">
        <f>ROUND(I714*H714,2)</f>
        <v>0</v>
      </c>
      <c r="BL714" s="18" t="s">
        <v>256</v>
      </c>
      <c r="BM714" s="204" t="s">
        <v>1048</v>
      </c>
    </row>
    <row r="715" spans="1:47" s="2" customFormat="1" ht="39">
      <c r="A715" s="36"/>
      <c r="B715" s="37"/>
      <c r="C715" s="38"/>
      <c r="D715" s="208" t="s">
        <v>271</v>
      </c>
      <c r="E715" s="38"/>
      <c r="F715" s="250" t="s">
        <v>874</v>
      </c>
      <c r="G715" s="38"/>
      <c r="H715" s="38"/>
      <c r="I715" s="251"/>
      <c r="J715" s="38"/>
      <c r="K715" s="38"/>
      <c r="L715" s="41"/>
      <c r="M715" s="252"/>
      <c r="N715" s="253"/>
      <c r="O715" s="73"/>
      <c r="P715" s="73"/>
      <c r="Q715" s="73"/>
      <c r="R715" s="73"/>
      <c r="S715" s="73"/>
      <c r="T715" s="74"/>
      <c r="U715" s="36"/>
      <c r="V715" s="36"/>
      <c r="W715" s="36"/>
      <c r="X715" s="36"/>
      <c r="Y715" s="36"/>
      <c r="Z715" s="36"/>
      <c r="AA715" s="36"/>
      <c r="AB715" s="36"/>
      <c r="AC715" s="36"/>
      <c r="AD715" s="36"/>
      <c r="AE715" s="36"/>
      <c r="AT715" s="18" t="s">
        <v>271</v>
      </c>
      <c r="AU715" s="18" t="s">
        <v>91</v>
      </c>
    </row>
    <row r="716" spans="1:65" s="2" customFormat="1" ht="16.5" customHeight="1">
      <c r="A716" s="36"/>
      <c r="B716" s="37"/>
      <c r="C716" s="193" t="s">
        <v>1049</v>
      </c>
      <c r="D716" s="193" t="s">
        <v>164</v>
      </c>
      <c r="E716" s="194" t="s">
        <v>1050</v>
      </c>
      <c r="F716" s="195" t="s">
        <v>1051</v>
      </c>
      <c r="G716" s="196" t="s">
        <v>606</v>
      </c>
      <c r="H716" s="264"/>
      <c r="I716" s="198"/>
      <c r="J716" s="199">
        <f>ROUND(I716*H716,2)</f>
        <v>0</v>
      </c>
      <c r="K716" s="195" t="s">
        <v>168</v>
      </c>
      <c r="L716" s="41"/>
      <c r="M716" s="200" t="s">
        <v>1</v>
      </c>
      <c r="N716" s="201" t="s">
        <v>47</v>
      </c>
      <c r="O716" s="73"/>
      <c r="P716" s="202">
        <f>O716*H716</f>
        <v>0</v>
      </c>
      <c r="Q716" s="202">
        <v>0</v>
      </c>
      <c r="R716" s="202">
        <f>Q716*H716</f>
        <v>0</v>
      </c>
      <c r="S716" s="202">
        <v>0</v>
      </c>
      <c r="T716" s="203">
        <f>S716*H716</f>
        <v>0</v>
      </c>
      <c r="U716" s="36"/>
      <c r="V716" s="36"/>
      <c r="W716" s="36"/>
      <c r="X716" s="36"/>
      <c r="Y716" s="36"/>
      <c r="Z716" s="36"/>
      <c r="AA716" s="36"/>
      <c r="AB716" s="36"/>
      <c r="AC716" s="36"/>
      <c r="AD716" s="36"/>
      <c r="AE716" s="36"/>
      <c r="AR716" s="204" t="s">
        <v>256</v>
      </c>
      <c r="AT716" s="204" t="s">
        <v>164</v>
      </c>
      <c r="AU716" s="204" t="s">
        <v>91</v>
      </c>
      <c r="AY716" s="18" t="s">
        <v>162</v>
      </c>
      <c r="BE716" s="205">
        <f>IF(N716="základní",J716,0)</f>
        <v>0</v>
      </c>
      <c r="BF716" s="205">
        <f>IF(N716="snížená",J716,0)</f>
        <v>0</v>
      </c>
      <c r="BG716" s="205">
        <f>IF(N716="zákl. přenesená",J716,0)</f>
        <v>0</v>
      </c>
      <c r="BH716" s="205">
        <f>IF(N716="sníž. přenesená",J716,0)</f>
        <v>0</v>
      </c>
      <c r="BI716" s="205">
        <f>IF(N716="nulová",J716,0)</f>
        <v>0</v>
      </c>
      <c r="BJ716" s="18" t="s">
        <v>89</v>
      </c>
      <c r="BK716" s="205">
        <f>ROUND(I716*H716,2)</f>
        <v>0</v>
      </c>
      <c r="BL716" s="18" t="s">
        <v>256</v>
      </c>
      <c r="BM716" s="204" t="s">
        <v>1052</v>
      </c>
    </row>
    <row r="717" spans="2:63" s="12" customFormat="1" ht="22.9" customHeight="1">
      <c r="B717" s="177"/>
      <c r="C717" s="178"/>
      <c r="D717" s="179" t="s">
        <v>81</v>
      </c>
      <c r="E717" s="191" t="s">
        <v>1053</v>
      </c>
      <c r="F717" s="191" t="s">
        <v>1054</v>
      </c>
      <c r="G717" s="178"/>
      <c r="H717" s="178"/>
      <c r="I717" s="181"/>
      <c r="J717" s="192">
        <f>BK717</f>
        <v>0</v>
      </c>
      <c r="K717" s="178"/>
      <c r="L717" s="183"/>
      <c r="M717" s="184"/>
      <c r="N717" s="185"/>
      <c r="O717" s="185"/>
      <c r="P717" s="186">
        <f>SUM(P718:P723)</f>
        <v>0</v>
      </c>
      <c r="Q717" s="185"/>
      <c r="R717" s="186">
        <f>SUM(R718:R723)</f>
        <v>0.7127406999999999</v>
      </c>
      <c r="S717" s="185"/>
      <c r="T717" s="187">
        <f>SUM(T718:T723)</f>
        <v>0.122605</v>
      </c>
      <c r="AR717" s="188" t="s">
        <v>91</v>
      </c>
      <c r="AT717" s="189" t="s">
        <v>81</v>
      </c>
      <c r="AU717" s="189" t="s">
        <v>89</v>
      </c>
      <c r="AY717" s="188" t="s">
        <v>162</v>
      </c>
      <c r="BK717" s="190">
        <f>SUM(BK718:BK723)</f>
        <v>0</v>
      </c>
    </row>
    <row r="718" spans="1:65" s="2" customFormat="1" ht="16.5" customHeight="1">
      <c r="A718" s="36"/>
      <c r="B718" s="37"/>
      <c r="C718" s="193" t="s">
        <v>1055</v>
      </c>
      <c r="D718" s="193" t="s">
        <v>164</v>
      </c>
      <c r="E718" s="194" t="s">
        <v>1056</v>
      </c>
      <c r="F718" s="195" t="s">
        <v>1057</v>
      </c>
      <c r="G718" s="196" t="s">
        <v>167</v>
      </c>
      <c r="H718" s="197">
        <v>395.5</v>
      </c>
      <c r="I718" s="198"/>
      <c r="J718" s="199">
        <f>ROUND(I718*H718,2)</f>
        <v>0</v>
      </c>
      <c r="K718" s="195" t="s">
        <v>168</v>
      </c>
      <c r="L718" s="41"/>
      <c r="M718" s="200" t="s">
        <v>1</v>
      </c>
      <c r="N718" s="201" t="s">
        <v>47</v>
      </c>
      <c r="O718" s="73"/>
      <c r="P718" s="202">
        <f>O718*H718</f>
        <v>0</v>
      </c>
      <c r="Q718" s="202">
        <v>0.001</v>
      </c>
      <c r="R718" s="202">
        <f>Q718*H718</f>
        <v>0.3955</v>
      </c>
      <c r="S718" s="202">
        <v>0.00031</v>
      </c>
      <c r="T718" s="203">
        <f>S718*H718</f>
        <v>0.122605</v>
      </c>
      <c r="U718" s="36"/>
      <c r="V718" s="36"/>
      <c r="W718" s="36"/>
      <c r="X718" s="36"/>
      <c r="Y718" s="36"/>
      <c r="Z718" s="36"/>
      <c r="AA718" s="36"/>
      <c r="AB718" s="36"/>
      <c r="AC718" s="36"/>
      <c r="AD718" s="36"/>
      <c r="AE718" s="36"/>
      <c r="AR718" s="204" t="s">
        <v>256</v>
      </c>
      <c r="AT718" s="204" t="s">
        <v>164</v>
      </c>
      <c r="AU718" s="204" t="s">
        <v>91</v>
      </c>
      <c r="AY718" s="18" t="s">
        <v>162</v>
      </c>
      <c r="BE718" s="205">
        <f>IF(N718="základní",J718,0)</f>
        <v>0</v>
      </c>
      <c r="BF718" s="205">
        <f>IF(N718="snížená",J718,0)</f>
        <v>0</v>
      </c>
      <c r="BG718" s="205">
        <f>IF(N718="zákl. přenesená",J718,0)</f>
        <v>0</v>
      </c>
      <c r="BH718" s="205">
        <f>IF(N718="sníž. přenesená",J718,0)</f>
        <v>0</v>
      </c>
      <c r="BI718" s="205">
        <f>IF(N718="nulová",J718,0)</f>
        <v>0</v>
      </c>
      <c r="BJ718" s="18" t="s">
        <v>89</v>
      </c>
      <c r="BK718" s="205">
        <f>ROUND(I718*H718,2)</f>
        <v>0</v>
      </c>
      <c r="BL718" s="18" t="s">
        <v>256</v>
      </c>
      <c r="BM718" s="204" t="s">
        <v>1058</v>
      </c>
    </row>
    <row r="719" spans="2:51" s="14" customFormat="1" ht="12">
      <c r="B719" s="217"/>
      <c r="C719" s="218"/>
      <c r="D719" s="208" t="s">
        <v>171</v>
      </c>
      <c r="E719" s="219" t="s">
        <v>1</v>
      </c>
      <c r="F719" s="220" t="s">
        <v>247</v>
      </c>
      <c r="G719" s="218"/>
      <c r="H719" s="221">
        <v>395.5</v>
      </c>
      <c r="I719" s="222"/>
      <c r="J719" s="218"/>
      <c r="K719" s="218"/>
      <c r="L719" s="223"/>
      <c r="M719" s="224"/>
      <c r="N719" s="225"/>
      <c r="O719" s="225"/>
      <c r="P719" s="225"/>
      <c r="Q719" s="225"/>
      <c r="R719" s="225"/>
      <c r="S719" s="225"/>
      <c r="T719" s="226"/>
      <c r="AT719" s="227" t="s">
        <v>171</v>
      </c>
      <c r="AU719" s="227" t="s">
        <v>91</v>
      </c>
      <c r="AV719" s="14" t="s">
        <v>91</v>
      </c>
      <c r="AW719" s="14" t="s">
        <v>38</v>
      </c>
      <c r="AX719" s="14" t="s">
        <v>82</v>
      </c>
      <c r="AY719" s="227" t="s">
        <v>162</v>
      </c>
    </row>
    <row r="720" spans="2:51" s="13" customFormat="1" ht="12">
      <c r="B720" s="206"/>
      <c r="C720" s="207"/>
      <c r="D720" s="208" t="s">
        <v>171</v>
      </c>
      <c r="E720" s="209" t="s">
        <v>1</v>
      </c>
      <c r="F720" s="210" t="s">
        <v>248</v>
      </c>
      <c r="G720" s="207"/>
      <c r="H720" s="209" t="s">
        <v>1</v>
      </c>
      <c r="I720" s="211"/>
      <c r="J720" s="207"/>
      <c r="K720" s="207"/>
      <c r="L720" s="212"/>
      <c r="M720" s="213"/>
      <c r="N720" s="214"/>
      <c r="O720" s="214"/>
      <c r="P720" s="214"/>
      <c r="Q720" s="214"/>
      <c r="R720" s="214"/>
      <c r="S720" s="214"/>
      <c r="T720" s="215"/>
      <c r="AT720" s="216" t="s">
        <v>171</v>
      </c>
      <c r="AU720" s="216" t="s">
        <v>91</v>
      </c>
      <c r="AV720" s="13" t="s">
        <v>89</v>
      </c>
      <c r="AW720" s="13" t="s">
        <v>38</v>
      </c>
      <c r="AX720" s="13" t="s">
        <v>82</v>
      </c>
      <c r="AY720" s="216" t="s">
        <v>162</v>
      </c>
    </row>
    <row r="721" spans="2:51" s="15" customFormat="1" ht="12">
      <c r="B721" s="228"/>
      <c r="C721" s="229"/>
      <c r="D721" s="208" t="s">
        <v>171</v>
      </c>
      <c r="E721" s="230" t="s">
        <v>1</v>
      </c>
      <c r="F721" s="231" t="s">
        <v>174</v>
      </c>
      <c r="G721" s="229"/>
      <c r="H721" s="232">
        <v>395.5</v>
      </c>
      <c r="I721" s="233"/>
      <c r="J721" s="229"/>
      <c r="K721" s="229"/>
      <c r="L721" s="234"/>
      <c r="M721" s="235"/>
      <c r="N721" s="236"/>
      <c r="O721" s="236"/>
      <c r="P721" s="236"/>
      <c r="Q721" s="236"/>
      <c r="R721" s="236"/>
      <c r="S721" s="236"/>
      <c r="T721" s="237"/>
      <c r="AT721" s="238" t="s">
        <v>171</v>
      </c>
      <c r="AU721" s="238" t="s">
        <v>91</v>
      </c>
      <c r="AV721" s="15" t="s">
        <v>169</v>
      </c>
      <c r="AW721" s="15" t="s">
        <v>38</v>
      </c>
      <c r="AX721" s="15" t="s">
        <v>89</v>
      </c>
      <c r="AY721" s="238" t="s">
        <v>162</v>
      </c>
    </row>
    <row r="722" spans="1:65" s="2" customFormat="1" ht="16.5" customHeight="1">
      <c r="A722" s="36"/>
      <c r="B722" s="37"/>
      <c r="C722" s="193" t="s">
        <v>1059</v>
      </c>
      <c r="D722" s="193" t="s">
        <v>164</v>
      </c>
      <c r="E722" s="194" t="s">
        <v>1060</v>
      </c>
      <c r="F722" s="195" t="s">
        <v>1061</v>
      </c>
      <c r="G722" s="196" t="s">
        <v>167</v>
      </c>
      <c r="H722" s="197">
        <v>647.43</v>
      </c>
      <c r="I722" s="198"/>
      <c r="J722" s="199">
        <f>ROUND(I722*H722,2)</f>
        <v>0</v>
      </c>
      <c r="K722" s="195" t="s">
        <v>168</v>
      </c>
      <c r="L722" s="41"/>
      <c r="M722" s="200" t="s">
        <v>1</v>
      </c>
      <c r="N722" s="201" t="s">
        <v>47</v>
      </c>
      <c r="O722" s="73"/>
      <c r="P722" s="202">
        <f>O722*H722</f>
        <v>0</v>
      </c>
      <c r="Q722" s="202">
        <v>0.0002</v>
      </c>
      <c r="R722" s="202">
        <f>Q722*H722</f>
        <v>0.129486</v>
      </c>
      <c r="S722" s="202">
        <v>0</v>
      </c>
      <c r="T722" s="203">
        <f>S722*H722</f>
        <v>0</v>
      </c>
      <c r="U722" s="36"/>
      <c r="V722" s="36"/>
      <c r="W722" s="36"/>
      <c r="X722" s="36"/>
      <c r="Y722" s="36"/>
      <c r="Z722" s="36"/>
      <c r="AA722" s="36"/>
      <c r="AB722" s="36"/>
      <c r="AC722" s="36"/>
      <c r="AD722" s="36"/>
      <c r="AE722" s="36"/>
      <c r="AR722" s="204" t="s">
        <v>256</v>
      </c>
      <c r="AT722" s="204" t="s">
        <v>164</v>
      </c>
      <c r="AU722" s="204" t="s">
        <v>91</v>
      </c>
      <c r="AY722" s="18" t="s">
        <v>162</v>
      </c>
      <c r="BE722" s="205">
        <f>IF(N722="základní",J722,0)</f>
        <v>0</v>
      </c>
      <c r="BF722" s="205">
        <f>IF(N722="snížená",J722,0)</f>
        <v>0</v>
      </c>
      <c r="BG722" s="205">
        <f>IF(N722="zákl. přenesená",J722,0)</f>
        <v>0</v>
      </c>
      <c r="BH722" s="205">
        <f>IF(N722="sníž. přenesená",J722,0)</f>
        <v>0</v>
      </c>
      <c r="BI722" s="205">
        <f>IF(N722="nulová",J722,0)</f>
        <v>0</v>
      </c>
      <c r="BJ722" s="18" t="s">
        <v>89</v>
      </c>
      <c r="BK722" s="205">
        <f>ROUND(I722*H722,2)</f>
        <v>0</v>
      </c>
      <c r="BL722" s="18" t="s">
        <v>256</v>
      </c>
      <c r="BM722" s="204" t="s">
        <v>1062</v>
      </c>
    </row>
    <row r="723" spans="1:65" s="2" customFormat="1" ht="16.5" customHeight="1">
      <c r="A723" s="36"/>
      <c r="B723" s="37"/>
      <c r="C723" s="193" t="s">
        <v>1063</v>
      </c>
      <c r="D723" s="193" t="s">
        <v>164</v>
      </c>
      <c r="E723" s="194" t="s">
        <v>1064</v>
      </c>
      <c r="F723" s="195" t="s">
        <v>1065</v>
      </c>
      <c r="G723" s="196" t="s">
        <v>167</v>
      </c>
      <c r="H723" s="197">
        <v>647.43</v>
      </c>
      <c r="I723" s="198"/>
      <c r="J723" s="199">
        <f>ROUND(I723*H723,2)</f>
        <v>0</v>
      </c>
      <c r="K723" s="195" t="s">
        <v>168</v>
      </c>
      <c r="L723" s="41"/>
      <c r="M723" s="200" t="s">
        <v>1</v>
      </c>
      <c r="N723" s="201" t="s">
        <v>47</v>
      </c>
      <c r="O723" s="73"/>
      <c r="P723" s="202">
        <f>O723*H723</f>
        <v>0</v>
      </c>
      <c r="Q723" s="202">
        <v>0.00029</v>
      </c>
      <c r="R723" s="202">
        <f>Q723*H723</f>
        <v>0.1877547</v>
      </c>
      <c r="S723" s="202">
        <v>0</v>
      </c>
      <c r="T723" s="203">
        <f>S723*H723</f>
        <v>0</v>
      </c>
      <c r="U723" s="36"/>
      <c r="V723" s="36"/>
      <c r="W723" s="36"/>
      <c r="X723" s="36"/>
      <c r="Y723" s="36"/>
      <c r="Z723" s="36"/>
      <c r="AA723" s="36"/>
      <c r="AB723" s="36"/>
      <c r="AC723" s="36"/>
      <c r="AD723" s="36"/>
      <c r="AE723" s="36"/>
      <c r="AR723" s="204" t="s">
        <v>256</v>
      </c>
      <c r="AT723" s="204" t="s">
        <v>164</v>
      </c>
      <c r="AU723" s="204" t="s">
        <v>91</v>
      </c>
      <c r="AY723" s="18" t="s">
        <v>162</v>
      </c>
      <c r="BE723" s="205">
        <f>IF(N723="základní",J723,0)</f>
        <v>0</v>
      </c>
      <c r="BF723" s="205">
        <f>IF(N723="snížená",J723,0)</f>
        <v>0</v>
      </c>
      <c r="BG723" s="205">
        <f>IF(N723="zákl. přenesená",J723,0)</f>
        <v>0</v>
      </c>
      <c r="BH723" s="205">
        <f>IF(N723="sníž. přenesená",J723,0)</f>
        <v>0</v>
      </c>
      <c r="BI723" s="205">
        <f>IF(N723="nulová",J723,0)</f>
        <v>0</v>
      </c>
      <c r="BJ723" s="18" t="s">
        <v>89</v>
      </c>
      <c r="BK723" s="205">
        <f>ROUND(I723*H723,2)</f>
        <v>0</v>
      </c>
      <c r="BL723" s="18" t="s">
        <v>256</v>
      </c>
      <c r="BM723" s="204" t="s">
        <v>1066</v>
      </c>
    </row>
    <row r="724" spans="2:63" s="12" customFormat="1" ht="25.9" customHeight="1">
      <c r="B724" s="177"/>
      <c r="C724" s="178"/>
      <c r="D724" s="179" t="s">
        <v>81</v>
      </c>
      <c r="E724" s="180" t="s">
        <v>1067</v>
      </c>
      <c r="F724" s="180" t="s">
        <v>1067</v>
      </c>
      <c r="G724" s="178"/>
      <c r="H724" s="178"/>
      <c r="I724" s="181"/>
      <c r="J724" s="182">
        <f>BK724</f>
        <v>0</v>
      </c>
      <c r="K724" s="178"/>
      <c r="L724" s="183"/>
      <c r="M724" s="184"/>
      <c r="N724" s="185"/>
      <c r="O724" s="185"/>
      <c r="P724" s="186">
        <f>P725+P731</f>
        <v>0</v>
      </c>
      <c r="Q724" s="185"/>
      <c r="R724" s="186">
        <f>R725+R731</f>
        <v>0</v>
      </c>
      <c r="S724" s="185"/>
      <c r="T724" s="187">
        <f>T725+T731</f>
        <v>0</v>
      </c>
      <c r="AR724" s="188" t="s">
        <v>169</v>
      </c>
      <c r="AT724" s="189" t="s">
        <v>81</v>
      </c>
      <c r="AU724" s="189" t="s">
        <v>82</v>
      </c>
      <c r="AY724" s="188" t="s">
        <v>162</v>
      </c>
      <c r="BK724" s="190">
        <f>BK725+BK731</f>
        <v>0</v>
      </c>
    </row>
    <row r="725" spans="2:63" s="12" customFormat="1" ht="22.9" customHeight="1">
      <c r="B725" s="177"/>
      <c r="C725" s="178"/>
      <c r="D725" s="179" t="s">
        <v>81</v>
      </c>
      <c r="E725" s="191" t="s">
        <v>1068</v>
      </c>
      <c r="F725" s="191" t="s">
        <v>1069</v>
      </c>
      <c r="G725" s="178"/>
      <c r="H725" s="178"/>
      <c r="I725" s="181"/>
      <c r="J725" s="192">
        <f>BK725</f>
        <v>0</v>
      </c>
      <c r="K725" s="178"/>
      <c r="L725" s="183"/>
      <c r="M725" s="184"/>
      <c r="N725" s="185"/>
      <c r="O725" s="185"/>
      <c r="P725" s="186">
        <f>SUM(P726:P730)</f>
        <v>0</v>
      </c>
      <c r="Q725" s="185"/>
      <c r="R725" s="186">
        <f>SUM(R726:R730)</f>
        <v>0</v>
      </c>
      <c r="S725" s="185"/>
      <c r="T725" s="187">
        <f>SUM(T726:T730)</f>
        <v>0</v>
      </c>
      <c r="AR725" s="188" t="s">
        <v>169</v>
      </c>
      <c r="AT725" s="189" t="s">
        <v>81</v>
      </c>
      <c r="AU725" s="189" t="s">
        <v>89</v>
      </c>
      <c r="AY725" s="188" t="s">
        <v>162</v>
      </c>
      <c r="BK725" s="190">
        <f>SUM(BK726:BK730)</f>
        <v>0</v>
      </c>
    </row>
    <row r="726" spans="1:65" s="2" customFormat="1" ht="16.5" customHeight="1">
      <c r="A726" s="36"/>
      <c r="B726" s="37"/>
      <c r="C726" s="193" t="s">
        <v>1070</v>
      </c>
      <c r="D726" s="193" t="s">
        <v>164</v>
      </c>
      <c r="E726" s="194" t="s">
        <v>1071</v>
      </c>
      <c r="F726" s="195" t="s">
        <v>1072</v>
      </c>
      <c r="G726" s="196" t="s">
        <v>569</v>
      </c>
      <c r="H726" s="197">
        <v>54</v>
      </c>
      <c r="I726" s="198"/>
      <c r="J726" s="199">
        <f>ROUND(I726*H726,2)</f>
        <v>0</v>
      </c>
      <c r="K726" s="195" t="s">
        <v>286</v>
      </c>
      <c r="L726" s="41"/>
      <c r="M726" s="200" t="s">
        <v>1</v>
      </c>
      <c r="N726" s="201" t="s">
        <v>47</v>
      </c>
      <c r="O726" s="73"/>
      <c r="P726" s="202">
        <f>O726*H726</f>
        <v>0</v>
      </c>
      <c r="Q726" s="202">
        <v>0</v>
      </c>
      <c r="R726" s="202">
        <f>Q726*H726</f>
        <v>0</v>
      </c>
      <c r="S726" s="202">
        <v>0</v>
      </c>
      <c r="T726" s="203">
        <f>S726*H726</f>
        <v>0</v>
      </c>
      <c r="U726" s="36"/>
      <c r="V726" s="36"/>
      <c r="W726" s="36"/>
      <c r="X726" s="36"/>
      <c r="Y726" s="36"/>
      <c r="Z726" s="36"/>
      <c r="AA726" s="36"/>
      <c r="AB726" s="36"/>
      <c r="AC726" s="36"/>
      <c r="AD726" s="36"/>
      <c r="AE726" s="36"/>
      <c r="AR726" s="204" t="s">
        <v>1073</v>
      </c>
      <c r="AT726" s="204" t="s">
        <v>164</v>
      </c>
      <c r="AU726" s="204" t="s">
        <v>91</v>
      </c>
      <c r="AY726" s="18" t="s">
        <v>162</v>
      </c>
      <c r="BE726" s="205">
        <f>IF(N726="základní",J726,0)</f>
        <v>0</v>
      </c>
      <c r="BF726" s="205">
        <f>IF(N726="snížená",J726,0)</f>
        <v>0</v>
      </c>
      <c r="BG726" s="205">
        <f>IF(N726="zákl. přenesená",J726,0)</f>
        <v>0</v>
      </c>
      <c r="BH726" s="205">
        <f>IF(N726="sníž. přenesená",J726,0)</f>
        <v>0</v>
      </c>
      <c r="BI726" s="205">
        <f>IF(N726="nulová",J726,0)</f>
        <v>0</v>
      </c>
      <c r="BJ726" s="18" t="s">
        <v>89</v>
      </c>
      <c r="BK726" s="205">
        <f>ROUND(I726*H726,2)</f>
        <v>0</v>
      </c>
      <c r="BL726" s="18" t="s">
        <v>1073</v>
      </c>
      <c r="BM726" s="204" t="s">
        <v>1074</v>
      </c>
    </row>
    <row r="727" spans="1:47" s="2" customFormat="1" ht="19.5">
      <c r="A727" s="36"/>
      <c r="B727" s="37"/>
      <c r="C727" s="38"/>
      <c r="D727" s="208" t="s">
        <v>271</v>
      </c>
      <c r="E727" s="38"/>
      <c r="F727" s="250" t="s">
        <v>1075</v>
      </c>
      <c r="G727" s="38"/>
      <c r="H727" s="38"/>
      <c r="I727" s="251"/>
      <c r="J727" s="38"/>
      <c r="K727" s="38"/>
      <c r="L727" s="41"/>
      <c r="M727" s="252"/>
      <c r="N727" s="253"/>
      <c r="O727" s="73"/>
      <c r="P727" s="73"/>
      <c r="Q727" s="73"/>
      <c r="R727" s="73"/>
      <c r="S727" s="73"/>
      <c r="T727" s="74"/>
      <c r="U727" s="36"/>
      <c r="V727" s="36"/>
      <c r="W727" s="36"/>
      <c r="X727" s="36"/>
      <c r="Y727" s="36"/>
      <c r="Z727" s="36"/>
      <c r="AA727" s="36"/>
      <c r="AB727" s="36"/>
      <c r="AC727" s="36"/>
      <c r="AD727" s="36"/>
      <c r="AE727" s="36"/>
      <c r="AT727" s="18" t="s">
        <v>271</v>
      </c>
      <c r="AU727" s="18" t="s">
        <v>91</v>
      </c>
    </row>
    <row r="728" spans="1:65" s="2" customFormat="1" ht="16.5" customHeight="1">
      <c r="A728" s="36"/>
      <c r="B728" s="37"/>
      <c r="C728" s="193" t="s">
        <v>1076</v>
      </c>
      <c r="D728" s="193" t="s">
        <v>164</v>
      </c>
      <c r="E728" s="194" t="s">
        <v>1077</v>
      </c>
      <c r="F728" s="195" t="s">
        <v>1078</v>
      </c>
      <c r="G728" s="196" t="s">
        <v>569</v>
      </c>
      <c r="H728" s="197">
        <v>54</v>
      </c>
      <c r="I728" s="198"/>
      <c r="J728" s="199">
        <f>ROUND(I728*H728,2)</f>
        <v>0</v>
      </c>
      <c r="K728" s="195" t="s">
        <v>286</v>
      </c>
      <c r="L728" s="41"/>
      <c r="M728" s="200" t="s">
        <v>1</v>
      </c>
      <c r="N728" s="201" t="s">
        <v>47</v>
      </c>
      <c r="O728" s="73"/>
      <c r="P728" s="202">
        <f>O728*H728</f>
        <v>0</v>
      </c>
      <c r="Q728" s="202">
        <v>0</v>
      </c>
      <c r="R728" s="202">
        <f>Q728*H728</f>
        <v>0</v>
      </c>
      <c r="S728" s="202">
        <v>0</v>
      </c>
      <c r="T728" s="203">
        <f>S728*H728</f>
        <v>0</v>
      </c>
      <c r="U728" s="36"/>
      <c r="V728" s="36"/>
      <c r="W728" s="36"/>
      <c r="X728" s="36"/>
      <c r="Y728" s="36"/>
      <c r="Z728" s="36"/>
      <c r="AA728" s="36"/>
      <c r="AB728" s="36"/>
      <c r="AC728" s="36"/>
      <c r="AD728" s="36"/>
      <c r="AE728" s="36"/>
      <c r="AR728" s="204" t="s">
        <v>1073</v>
      </c>
      <c r="AT728" s="204" t="s">
        <v>164</v>
      </c>
      <c r="AU728" s="204" t="s">
        <v>91</v>
      </c>
      <c r="AY728" s="18" t="s">
        <v>162</v>
      </c>
      <c r="BE728" s="205">
        <f>IF(N728="základní",J728,0)</f>
        <v>0</v>
      </c>
      <c r="BF728" s="205">
        <f>IF(N728="snížená",J728,0)</f>
        <v>0</v>
      </c>
      <c r="BG728" s="205">
        <f>IF(N728="zákl. přenesená",J728,0)</f>
        <v>0</v>
      </c>
      <c r="BH728" s="205">
        <f>IF(N728="sníž. přenesená",J728,0)</f>
        <v>0</v>
      </c>
      <c r="BI728" s="205">
        <f>IF(N728="nulová",J728,0)</f>
        <v>0</v>
      </c>
      <c r="BJ728" s="18" t="s">
        <v>89</v>
      </c>
      <c r="BK728" s="205">
        <f>ROUND(I728*H728,2)</f>
        <v>0</v>
      </c>
      <c r="BL728" s="18" t="s">
        <v>1073</v>
      </c>
      <c r="BM728" s="204" t="s">
        <v>1079</v>
      </c>
    </row>
    <row r="729" spans="1:47" s="2" customFormat="1" ht="19.5">
      <c r="A729" s="36"/>
      <c r="B729" s="37"/>
      <c r="C729" s="38"/>
      <c r="D729" s="208" t="s">
        <v>271</v>
      </c>
      <c r="E729" s="38"/>
      <c r="F729" s="250" t="s">
        <v>1080</v>
      </c>
      <c r="G729" s="38"/>
      <c r="H729" s="38"/>
      <c r="I729" s="251"/>
      <c r="J729" s="38"/>
      <c r="K729" s="38"/>
      <c r="L729" s="41"/>
      <c r="M729" s="252"/>
      <c r="N729" s="253"/>
      <c r="O729" s="73"/>
      <c r="P729" s="73"/>
      <c r="Q729" s="73"/>
      <c r="R729" s="73"/>
      <c r="S729" s="73"/>
      <c r="T729" s="74"/>
      <c r="U729" s="36"/>
      <c r="V729" s="36"/>
      <c r="W729" s="36"/>
      <c r="X729" s="36"/>
      <c r="Y729" s="36"/>
      <c r="Z729" s="36"/>
      <c r="AA729" s="36"/>
      <c r="AB729" s="36"/>
      <c r="AC729" s="36"/>
      <c r="AD729" s="36"/>
      <c r="AE729" s="36"/>
      <c r="AT729" s="18" t="s">
        <v>271</v>
      </c>
      <c r="AU729" s="18" t="s">
        <v>91</v>
      </c>
    </row>
    <row r="730" spans="1:65" s="2" customFormat="1" ht="16.5" customHeight="1">
      <c r="A730" s="36"/>
      <c r="B730" s="37"/>
      <c r="C730" s="193" t="s">
        <v>1081</v>
      </c>
      <c r="D730" s="193" t="s">
        <v>164</v>
      </c>
      <c r="E730" s="194" t="s">
        <v>1082</v>
      </c>
      <c r="F730" s="195" t="s">
        <v>1083</v>
      </c>
      <c r="G730" s="196" t="s">
        <v>569</v>
      </c>
      <c r="H730" s="197">
        <v>1</v>
      </c>
      <c r="I730" s="198"/>
      <c r="J730" s="199">
        <f>ROUND(I730*H730,2)</f>
        <v>0</v>
      </c>
      <c r="K730" s="195" t="s">
        <v>286</v>
      </c>
      <c r="L730" s="41"/>
      <c r="M730" s="200" t="s">
        <v>1</v>
      </c>
      <c r="N730" s="201" t="s">
        <v>47</v>
      </c>
      <c r="O730" s="73"/>
      <c r="P730" s="202">
        <f>O730*H730</f>
        <v>0</v>
      </c>
      <c r="Q730" s="202">
        <v>0</v>
      </c>
      <c r="R730" s="202">
        <f>Q730*H730</f>
        <v>0</v>
      </c>
      <c r="S730" s="202">
        <v>0</v>
      </c>
      <c r="T730" s="203">
        <f>S730*H730</f>
        <v>0</v>
      </c>
      <c r="U730" s="36"/>
      <c r="V730" s="36"/>
      <c r="W730" s="36"/>
      <c r="X730" s="36"/>
      <c r="Y730" s="36"/>
      <c r="Z730" s="36"/>
      <c r="AA730" s="36"/>
      <c r="AB730" s="36"/>
      <c r="AC730" s="36"/>
      <c r="AD730" s="36"/>
      <c r="AE730" s="36"/>
      <c r="AR730" s="204" t="s">
        <v>1073</v>
      </c>
      <c r="AT730" s="204" t="s">
        <v>164</v>
      </c>
      <c r="AU730" s="204" t="s">
        <v>91</v>
      </c>
      <c r="AY730" s="18" t="s">
        <v>162</v>
      </c>
      <c r="BE730" s="205">
        <f>IF(N730="základní",J730,0)</f>
        <v>0</v>
      </c>
      <c r="BF730" s="205">
        <f>IF(N730="snížená",J730,0)</f>
        <v>0</v>
      </c>
      <c r="BG730" s="205">
        <f>IF(N730="zákl. přenesená",J730,0)</f>
        <v>0</v>
      </c>
      <c r="BH730" s="205">
        <f>IF(N730="sníž. přenesená",J730,0)</f>
        <v>0</v>
      </c>
      <c r="BI730" s="205">
        <f>IF(N730="nulová",J730,0)</f>
        <v>0</v>
      </c>
      <c r="BJ730" s="18" t="s">
        <v>89</v>
      </c>
      <c r="BK730" s="205">
        <f>ROUND(I730*H730,2)</f>
        <v>0</v>
      </c>
      <c r="BL730" s="18" t="s">
        <v>1073</v>
      </c>
      <c r="BM730" s="204" t="s">
        <v>1084</v>
      </c>
    </row>
    <row r="731" spans="2:63" s="12" customFormat="1" ht="22.9" customHeight="1">
      <c r="B731" s="177"/>
      <c r="C731" s="178"/>
      <c r="D731" s="179" t="s">
        <v>81</v>
      </c>
      <c r="E731" s="191" t="s">
        <v>1085</v>
      </c>
      <c r="F731" s="191" t="s">
        <v>1086</v>
      </c>
      <c r="G731" s="178"/>
      <c r="H731" s="178"/>
      <c r="I731" s="181"/>
      <c r="J731" s="192">
        <f>BK731</f>
        <v>0</v>
      </c>
      <c r="K731" s="178"/>
      <c r="L731" s="183"/>
      <c r="M731" s="184"/>
      <c r="N731" s="185"/>
      <c r="O731" s="185"/>
      <c r="P731" s="186">
        <f>SUM(P732:P736)</f>
        <v>0</v>
      </c>
      <c r="Q731" s="185"/>
      <c r="R731" s="186">
        <f>SUM(R732:R736)</f>
        <v>0</v>
      </c>
      <c r="S731" s="185"/>
      <c r="T731" s="187">
        <f>SUM(T732:T736)</f>
        <v>0</v>
      </c>
      <c r="AR731" s="188" t="s">
        <v>169</v>
      </c>
      <c r="AT731" s="189" t="s">
        <v>81</v>
      </c>
      <c r="AU731" s="189" t="s">
        <v>89</v>
      </c>
      <c r="AY731" s="188" t="s">
        <v>162</v>
      </c>
      <c r="BK731" s="190">
        <f>SUM(BK732:BK736)</f>
        <v>0</v>
      </c>
    </row>
    <row r="732" spans="1:65" s="2" customFormat="1" ht="16.5" customHeight="1">
      <c r="A732" s="36"/>
      <c r="B732" s="37"/>
      <c r="C732" s="193" t="s">
        <v>1087</v>
      </c>
      <c r="D732" s="193" t="s">
        <v>164</v>
      </c>
      <c r="E732" s="194" t="s">
        <v>1088</v>
      </c>
      <c r="F732" s="195" t="s">
        <v>1089</v>
      </c>
      <c r="G732" s="196" t="s">
        <v>1090</v>
      </c>
      <c r="H732" s="197">
        <v>50</v>
      </c>
      <c r="I732" s="198"/>
      <c r="J732" s="199">
        <f>ROUND(I732*H732,2)</f>
        <v>0</v>
      </c>
      <c r="K732" s="195" t="s">
        <v>286</v>
      </c>
      <c r="L732" s="41"/>
      <c r="M732" s="200" t="s">
        <v>1</v>
      </c>
      <c r="N732" s="201" t="s">
        <v>47</v>
      </c>
      <c r="O732" s="73"/>
      <c r="P732" s="202">
        <f>O732*H732</f>
        <v>0</v>
      </c>
      <c r="Q732" s="202">
        <v>0</v>
      </c>
      <c r="R732" s="202">
        <f>Q732*H732</f>
        <v>0</v>
      </c>
      <c r="S732" s="202">
        <v>0</v>
      </c>
      <c r="T732" s="203">
        <f>S732*H732</f>
        <v>0</v>
      </c>
      <c r="U732" s="36"/>
      <c r="V732" s="36"/>
      <c r="W732" s="36"/>
      <c r="X732" s="36"/>
      <c r="Y732" s="36"/>
      <c r="Z732" s="36"/>
      <c r="AA732" s="36"/>
      <c r="AB732" s="36"/>
      <c r="AC732" s="36"/>
      <c r="AD732" s="36"/>
      <c r="AE732" s="36"/>
      <c r="AR732" s="204" t="s">
        <v>1073</v>
      </c>
      <c r="AT732" s="204" t="s">
        <v>164</v>
      </c>
      <c r="AU732" s="204" t="s">
        <v>91</v>
      </c>
      <c r="AY732" s="18" t="s">
        <v>162</v>
      </c>
      <c r="BE732" s="205">
        <f>IF(N732="základní",J732,0)</f>
        <v>0</v>
      </c>
      <c r="BF732" s="205">
        <f>IF(N732="snížená",J732,0)</f>
        <v>0</v>
      </c>
      <c r="BG732" s="205">
        <f>IF(N732="zákl. přenesená",J732,0)</f>
        <v>0</v>
      </c>
      <c r="BH732" s="205">
        <f>IF(N732="sníž. přenesená",J732,0)</f>
        <v>0</v>
      </c>
      <c r="BI732" s="205">
        <f>IF(N732="nulová",J732,0)</f>
        <v>0</v>
      </c>
      <c r="BJ732" s="18" t="s">
        <v>89</v>
      </c>
      <c r="BK732" s="205">
        <f>ROUND(I732*H732,2)</f>
        <v>0</v>
      </c>
      <c r="BL732" s="18" t="s">
        <v>1073</v>
      </c>
      <c r="BM732" s="204" t="s">
        <v>1091</v>
      </c>
    </row>
    <row r="733" spans="1:65" s="2" customFormat="1" ht="16.5" customHeight="1">
      <c r="A733" s="36"/>
      <c r="B733" s="37"/>
      <c r="C733" s="193" t="s">
        <v>1092</v>
      </c>
      <c r="D733" s="193" t="s">
        <v>164</v>
      </c>
      <c r="E733" s="194" t="s">
        <v>1093</v>
      </c>
      <c r="F733" s="195" t="s">
        <v>1094</v>
      </c>
      <c r="G733" s="196" t="s">
        <v>204</v>
      </c>
      <c r="H733" s="197">
        <v>30</v>
      </c>
      <c r="I733" s="198"/>
      <c r="J733" s="199">
        <f>ROUND(I733*H733,2)</f>
        <v>0</v>
      </c>
      <c r="K733" s="195" t="s">
        <v>286</v>
      </c>
      <c r="L733" s="41"/>
      <c r="M733" s="200" t="s">
        <v>1</v>
      </c>
      <c r="N733" s="201" t="s">
        <v>47</v>
      </c>
      <c r="O733" s="73"/>
      <c r="P733" s="202">
        <f>O733*H733</f>
        <v>0</v>
      </c>
      <c r="Q733" s="202">
        <v>0</v>
      </c>
      <c r="R733" s="202">
        <f>Q733*H733</f>
        <v>0</v>
      </c>
      <c r="S733" s="202">
        <v>0</v>
      </c>
      <c r="T733" s="203">
        <f>S733*H733</f>
        <v>0</v>
      </c>
      <c r="U733" s="36"/>
      <c r="V733" s="36"/>
      <c r="W733" s="36"/>
      <c r="X733" s="36"/>
      <c r="Y733" s="36"/>
      <c r="Z733" s="36"/>
      <c r="AA733" s="36"/>
      <c r="AB733" s="36"/>
      <c r="AC733" s="36"/>
      <c r="AD733" s="36"/>
      <c r="AE733" s="36"/>
      <c r="AR733" s="204" t="s">
        <v>1073</v>
      </c>
      <c r="AT733" s="204" t="s">
        <v>164</v>
      </c>
      <c r="AU733" s="204" t="s">
        <v>91</v>
      </c>
      <c r="AY733" s="18" t="s">
        <v>162</v>
      </c>
      <c r="BE733" s="205">
        <f>IF(N733="základní",J733,0)</f>
        <v>0</v>
      </c>
      <c r="BF733" s="205">
        <f>IF(N733="snížená",J733,0)</f>
        <v>0</v>
      </c>
      <c r="BG733" s="205">
        <f>IF(N733="zákl. přenesená",J733,0)</f>
        <v>0</v>
      </c>
      <c r="BH733" s="205">
        <f>IF(N733="sníž. přenesená",J733,0)</f>
        <v>0</v>
      </c>
      <c r="BI733" s="205">
        <f>IF(N733="nulová",J733,0)</f>
        <v>0</v>
      </c>
      <c r="BJ733" s="18" t="s">
        <v>89</v>
      </c>
      <c r="BK733" s="205">
        <f>ROUND(I733*H733,2)</f>
        <v>0</v>
      </c>
      <c r="BL733" s="18" t="s">
        <v>1073</v>
      </c>
      <c r="BM733" s="204" t="s">
        <v>1095</v>
      </c>
    </row>
    <row r="734" spans="1:47" s="2" customFormat="1" ht="39">
      <c r="A734" s="36"/>
      <c r="B734" s="37"/>
      <c r="C734" s="38"/>
      <c r="D734" s="208" t="s">
        <v>271</v>
      </c>
      <c r="E734" s="38"/>
      <c r="F734" s="250" t="s">
        <v>1096</v>
      </c>
      <c r="G734" s="38"/>
      <c r="H734" s="38"/>
      <c r="I734" s="251"/>
      <c r="J734" s="38"/>
      <c r="K734" s="38"/>
      <c r="L734" s="41"/>
      <c r="M734" s="252"/>
      <c r="N734" s="253"/>
      <c r="O734" s="73"/>
      <c r="P734" s="73"/>
      <c r="Q734" s="73"/>
      <c r="R734" s="73"/>
      <c r="S734" s="73"/>
      <c r="T734" s="74"/>
      <c r="U734" s="36"/>
      <c r="V734" s="36"/>
      <c r="W734" s="36"/>
      <c r="X734" s="36"/>
      <c r="Y734" s="36"/>
      <c r="Z734" s="36"/>
      <c r="AA734" s="36"/>
      <c r="AB734" s="36"/>
      <c r="AC734" s="36"/>
      <c r="AD734" s="36"/>
      <c r="AE734" s="36"/>
      <c r="AT734" s="18" t="s">
        <v>271</v>
      </c>
      <c r="AU734" s="18" t="s">
        <v>91</v>
      </c>
    </row>
    <row r="735" spans="1:65" s="2" customFormat="1" ht="16.5" customHeight="1">
      <c r="A735" s="36"/>
      <c r="B735" s="37"/>
      <c r="C735" s="193" t="s">
        <v>1097</v>
      </c>
      <c r="D735" s="193" t="s">
        <v>164</v>
      </c>
      <c r="E735" s="194" t="s">
        <v>1098</v>
      </c>
      <c r="F735" s="195" t="s">
        <v>1099</v>
      </c>
      <c r="G735" s="196" t="s">
        <v>1090</v>
      </c>
      <c r="H735" s="197">
        <v>200</v>
      </c>
      <c r="I735" s="198"/>
      <c r="J735" s="199">
        <f>ROUND(I735*H735,2)</f>
        <v>0</v>
      </c>
      <c r="K735" s="195" t="s">
        <v>286</v>
      </c>
      <c r="L735" s="41"/>
      <c r="M735" s="200" t="s">
        <v>1</v>
      </c>
      <c r="N735" s="201" t="s">
        <v>47</v>
      </c>
      <c r="O735" s="73"/>
      <c r="P735" s="202">
        <f>O735*H735</f>
        <v>0</v>
      </c>
      <c r="Q735" s="202">
        <v>0</v>
      </c>
      <c r="R735" s="202">
        <f>Q735*H735</f>
        <v>0</v>
      </c>
      <c r="S735" s="202">
        <v>0</v>
      </c>
      <c r="T735" s="203">
        <f>S735*H735</f>
        <v>0</v>
      </c>
      <c r="U735" s="36"/>
      <c r="V735" s="36"/>
      <c r="W735" s="36"/>
      <c r="X735" s="36"/>
      <c r="Y735" s="36"/>
      <c r="Z735" s="36"/>
      <c r="AA735" s="36"/>
      <c r="AB735" s="36"/>
      <c r="AC735" s="36"/>
      <c r="AD735" s="36"/>
      <c r="AE735" s="36"/>
      <c r="AR735" s="204" t="s">
        <v>1073</v>
      </c>
      <c r="AT735" s="204" t="s">
        <v>164</v>
      </c>
      <c r="AU735" s="204" t="s">
        <v>91</v>
      </c>
      <c r="AY735" s="18" t="s">
        <v>162</v>
      </c>
      <c r="BE735" s="205">
        <f>IF(N735="základní",J735,0)</f>
        <v>0</v>
      </c>
      <c r="BF735" s="205">
        <f>IF(N735="snížená",J735,0)</f>
        <v>0</v>
      </c>
      <c r="BG735" s="205">
        <f>IF(N735="zákl. přenesená",J735,0)</f>
        <v>0</v>
      </c>
      <c r="BH735" s="205">
        <f>IF(N735="sníž. přenesená",J735,0)</f>
        <v>0</v>
      </c>
      <c r="BI735" s="205">
        <f>IF(N735="nulová",J735,0)</f>
        <v>0</v>
      </c>
      <c r="BJ735" s="18" t="s">
        <v>89</v>
      </c>
      <c r="BK735" s="205">
        <f>ROUND(I735*H735,2)</f>
        <v>0</v>
      </c>
      <c r="BL735" s="18" t="s">
        <v>1073</v>
      </c>
      <c r="BM735" s="204" t="s">
        <v>1100</v>
      </c>
    </row>
    <row r="736" spans="1:47" s="2" customFormat="1" ht="39">
      <c r="A736" s="36"/>
      <c r="B736" s="37"/>
      <c r="C736" s="38"/>
      <c r="D736" s="208" t="s">
        <v>271</v>
      </c>
      <c r="E736" s="38"/>
      <c r="F736" s="250" t="s">
        <v>1096</v>
      </c>
      <c r="G736" s="38"/>
      <c r="H736" s="38"/>
      <c r="I736" s="251"/>
      <c r="J736" s="38"/>
      <c r="K736" s="38"/>
      <c r="L736" s="41"/>
      <c r="M736" s="265"/>
      <c r="N736" s="266"/>
      <c r="O736" s="267"/>
      <c r="P736" s="267"/>
      <c r="Q736" s="267"/>
      <c r="R736" s="267"/>
      <c r="S736" s="267"/>
      <c r="T736" s="268"/>
      <c r="U736" s="36"/>
      <c r="V736" s="36"/>
      <c r="W736" s="36"/>
      <c r="X736" s="36"/>
      <c r="Y736" s="36"/>
      <c r="Z736" s="36"/>
      <c r="AA736" s="36"/>
      <c r="AB736" s="36"/>
      <c r="AC736" s="36"/>
      <c r="AD736" s="36"/>
      <c r="AE736" s="36"/>
      <c r="AT736" s="18" t="s">
        <v>271</v>
      </c>
      <c r="AU736" s="18" t="s">
        <v>91</v>
      </c>
    </row>
    <row r="737" spans="1:31" s="2" customFormat="1" ht="6.95" customHeight="1">
      <c r="A737" s="36"/>
      <c r="B737" s="56"/>
      <c r="C737" s="57"/>
      <c r="D737" s="57"/>
      <c r="E737" s="57"/>
      <c r="F737" s="57"/>
      <c r="G737" s="57"/>
      <c r="H737" s="57"/>
      <c r="I737" s="57"/>
      <c r="J737" s="57"/>
      <c r="K737" s="57"/>
      <c r="L737" s="41"/>
      <c r="M737" s="36"/>
      <c r="O737" s="36"/>
      <c r="P737" s="36"/>
      <c r="Q737" s="36"/>
      <c r="R737" s="36"/>
      <c r="S737" s="36"/>
      <c r="T737" s="36"/>
      <c r="U737" s="36"/>
      <c r="V737" s="36"/>
      <c r="W737" s="36"/>
      <c r="X737" s="36"/>
      <c r="Y737" s="36"/>
      <c r="Z737" s="36"/>
      <c r="AA737" s="36"/>
      <c r="AB737" s="36"/>
      <c r="AC737" s="36"/>
      <c r="AD737" s="36"/>
      <c r="AE737" s="36"/>
    </row>
  </sheetData>
  <sheetProtection algorithmName="SHA-512" hashValue="698nrFBso6Nf1wL4FOA2Vz2xfLMTT8j/yEC+XFKGJz6GX6H/RG5u4P8WTZFSTfUdLSzFiMmYSYCD+O9z3WC6VA==" saltValue="pzh4EIGcSYMu4sIBSPumIA==" spinCount="100000" sheet="1" objects="1" scenarios="1" formatColumns="0" formatRows="0" autoFilter="0"/>
  <autoFilter ref="C140:K736"/>
  <mergeCells count="12">
    <mergeCell ref="E133:H133"/>
    <mergeCell ref="L2:V2"/>
    <mergeCell ref="E85:H85"/>
    <mergeCell ref="E87:H87"/>
    <mergeCell ref="E89:H89"/>
    <mergeCell ref="E129:H129"/>
    <mergeCell ref="E131:H131"/>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489"/>
  <sheetViews>
    <sheetView showGridLines="0" workbookViewId="0" topLeftCell="A223">
      <selection activeCell="F265" sqref="F265"/>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76"/>
      <c r="M2" s="276"/>
      <c r="N2" s="276"/>
      <c r="O2" s="276"/>
      <c r="P2" s="276"/>
      <c r="Q2" s="276"/>
      <c r="R2" s="276"/>
      <c r="S2" s="276"/>
      <c r="T2" s="276"/>
      <c r="U2" s="276"/>
      <c r="V2" s="276"/>
      <c r="AT2" s="18" t="s">
        <v>97</v>
      </c>
    </row>
    <row r="3" spans="2:46" s="1" customFormat="1" ht="6.95" customHeight="1">
      <c r="B3" s="117"/>
      <c r="C3" s="118"/>
      <c r="D3" s="118"/>
      <c r="E3" s="118"/>
      <c r="F3" s="118"/>
      <c r="G3" s="118"/>
      <c r="H3" s="118"/>
      <c r="I3" s="118"/>
      <c r="J3" s="118"/>
      <c r="K3" s="118"/>
      <c r="L3" s="21"/>
      <c r="AT3" s="18" t="s">
        <v>91</v>
      </c>
    </row>
    <row r="4" spans="2:46" s="1" customFormat="1" ht="24.95" customHeight="1">
      <c r="B4" s="21"/>
      <c r="D4" s="119" t="s">
        <v>116</v>
      </c>
      <c r="L4" s="21"/>
      <c r="M4" s="120" t="s">
        <v>10</v>
      </c>
      <c r="AT4" s="18" t="s">
        <v>4</v>
      </c>
    </row>
    <row r="5" spans="2:12" s="1" customFormat="1" ht="6.95" customHeight="1">
      <c r="B5" s="21"/>
      <c r="L5" s="21"/>
    </row>
    <row r="6" spans="2:12" s="1" customFormat="1" ht="12" customHeight="1">
      <c r="B6" s="21"/>
      <c r="D6" s="121" t="s">
        <v>16</v>
      </c>
      <c r="L6" s="21"/>
    </row>
    <row r="7" spans="2:12" s="1" customFormat="1" ht="16.5" customHeight="1">
      <c r="B7" s="21"/>
      <c r="E7" s="324" t="str">
        <f>'Rekapitulace stavby'!K6</f>
        <v>LF objekt ZZ – rekonstrukce krovu, střechy, zateplení a výměna oken</v>
      </c>
      <c r="F7" s="325"/>
      <c r="G7" s="325"/>
      <c r="H7" s="325"/>
      <c r="L7" s="21"/>
    </row>
    <row r="8" spans="2:12" s="1" customFormat="1" ht="12" customHeight="1">
      <c r="B8" s="21"/>
      <c r="D8" s="121" t="s">
        <v>117</v>
      </c>
      <c r="L8" s="21"/>
    </row>
    <row r="9" spans="1:31" s="2" customFormat="1" ht="16.5" customHeight="1">
      <c r="A9" s="36"/>
      <c r="B9" s="41"/>
      <c r="C9" s="36"/>
      <c r="D9" s="36"/>
      <c r="E9" s="324" t="s">
        <v>118</v>
      </c>
      <c r="F9" s="326"/>
      <c r="G9" s="326"/>
      <c r="H9" s="326"/>
      <c r="I9" s="36"/>
      <c r="J9" s="36"/>
      <c r="K9" s="36"/>
      <c r="L9" s="53"/>
      <c r="S9" s="36"/>
      <c r="T9" s="36"/>
      <c r="U9" s="36"/>
      <c r="V9" s="36"/>
      <c r="W9" s="36"/>
      <c r="X9" s="36"/>
      <c r="Y9" s="36"/>
      <c r="Z9" s="36"/>
      <c r="AA9" s="36"/>
      <c r="AB9" s="36"/>
      <c r="AC9" s="36"/>
      <c r="AD9" s="36"/>
      <c r="AE9" s="36"/>
    </row>
    <row r="10" spans="1:31" s="2" customFormat="1" ht="12" customHeight="1">
      <c r="A10" s="36"/>
      <c r="B10" s="41"/>
      <c r="C10" s="36"/>
      <c r="D10" s="121" t="s">
        <v>119</v>
      </c>
      <c r="E10" s="36"/>
      <c r="F10" s="36"/>
      <c r="G10" s="36"/>
      <c r="H10" s="36"/>
      <c r="I10" s="36"/>
      <c r="J10" s="36"/>
      <c r="K10" s="36"/>
      <c r="L10" s="53"/>
      <c r="S10" s="36"/>
      <c r="T10" s="36"/>
      <c r="U10" s="36"/>
      <c r="V10" s="36"/>
      <c r="W10" s="36"/>
      <c r="X10" s="36"/>
      <c r="Y10" s="36"/>
      <c r="Z10" s="36"/>
      <c r="AA10" s="36"/>
      <c r="AB10" s="36"/>
      <c r="AC10" s="36"/>
      <c r="AD10" s="36"/>
      <c r="AE10" s="36"/>
    </row>
    <row r="11" spans="1:31" s="2" customFormat="1" ht="16.5" customHeight="1">
      <c r="A11" s="36"/>
      <c r="B11" s="41"/>
      <c r="C11" s="36"/>
      <c r="D11" s="36"/>
      <c r="E11" s="327" t="s">
        <v>1101</v>
      </c>
      <c r="F11" s="326"/>
      <c r="G11" s="326"/>
      <c r="H11" s="326"/>
      <c r="I11" s="36"/>
      <c r="J11" s="36"/>
      <c r="K11" s="36"/>
      <c r="L11" s="53"/>
      <c r="S11" s="36"/>
      <c r="T11" s="36"/>
      <c r="U11" s="36"/>
      <c r="V11" s="36"/>
      <c r="W11" s="36"/>
      <c r="X11" s="36"/>
      <c r="Y11" s="36"/>
      <c r="Z11" s="36"/>
      <c r="AA11" s="36"/>
      <c r="AB11" s="36"/>
      <c r="AC11" s="36"/>
      <c r="AD11" s="36"/>
      <c r="AE11" s="36"/>
    </row>
    <row r="12" spans="1:31" s="2" customFormat="1" ht="12">
      <c r="A12" s="36"/>
      <c r="B12" s="41"/>
      <c r="C12" s="36"/>
      <c r="D12" s="36"/>
      <c r="E12" s="36"/>
      <c r="F12" s="36"/>
      <c r="G12" s="36"/>
      <c r="H12" s="36"/>
      <c r="I12" s="36"/>
      <c r="J12" s="36"/>
      <c r="K12" s="36"/>
      <c r="L12" s="53"/>
      <c r="S12" s="36"/>
      <c r="T12" s="36"/>
      <c r="U12" s="36"/>
      <c r="V12" s="36"/>
      <c r="W12" s="36"/>
      <c r="X12" s="36"/>
      <c r="Y12" s="36"/>
      <c r="Z12" s="36"/>
      <c r="AA12" s="36"/>
      <c r="AB12" s="36"/>
      <c r="AC12" s="36"/>
      <c r="AD12" s="36"/>
      <c r="AE12" s="36"/>
    </row>
    <row r="13" spans="1:31" s="2" customFormat="1" ht="12" customHeight="1">
      <c r="A13" s="36"/>
      <c r="B13" s="41"/>
      <c r="C13" s="36"/>
      <c r="D13" s="121" t="s">
        <v>18</v>
      </c>
      <c r="E13" s="36"/>
      <c r="F13" s="112" t="s">
        <v>19</v>
      </c>
      <c r="G13" s="36"/>
      <c r="H13" s="36"/>
      <c r="I13" s="121" t="s">
        <v>20</v>
      </c>
      <c r="J13" s="112" t="s">
        <v>1</v>
      </c>
      <c r="K13" s="36"/>
      <c r="L13" s="53"/>
      <c r="S13" s="36"/>
      <c r="T13" s="36"/>
      <c r="U13" s="36"/>
      <c r="V13" s="36"/>
      <c r="W13" s="36"/>
      <c r="X13" s="36"/>
      <c r="Y13" s="36"/>
      <c r="Z13" s="36"/>
      <c r="AA13" s="36"/>
      <c r="AB13" s="36"/>
      <c r="AC13" s="36"/>
      <c r="AD13" s="36"/>
      <c r="AE13" s="36"/>
    </row>
    <row r="14" spans="1:31" s="2" customFormat="1" ht="12" customHeight="1">
      <c r="A14" s="36"/>
      <c r="B14" s="41"/>
      <c r="C14" s="36"/>
      <c r="D14" s="121" t="s">
        <v>22</v>
      </c>
      <c r="E14" s="36"/>
      <c r="F14" s="112" t="s">
        <v>23</v>
      </c>
      <c r="G14" s="36"/>
      <c r="H14" s="36"/>
      <c r="I14" s="121" t="s">
        <v>24</v>
      </c>
      <c r="J14" s="122" t="str">
        <f>'Rekapitulace stavby'!AN8</f>
        <v>11. 9. 2021</v>
      </c>
      <c r="K14" s="36"/>
      <c r="L14" s="53"/>
      <c r="S14" s="36"/>
      <c r="T14" s="36"/>
      <c r="U14" s="36"/>
      <c r="V14" s="36"/>
      <c r="W14" s="36"/>
      <c r="X14" s="36"/>
      <c r="Y14" s="36"/>
      <c r="Z14" s="36"/>
      <c r="AA14" s="36"/>
      <c r="AB14" s="36"/>
      <c r="AC14" s="36"/>
      <c r="AD14" s="36"/>
      <c r="AE14" s="36"/>
    </row>
    <row r="15" spans="1:31" s="2" customFormat="1" ht="10.9" customHeight="1">
      <c r="A15" s="36"/>
      <c r="B15" s="41"/>
      <c r="C15" s="36"/>
      <c r="D15" s="36"/>
      <c r="E15" s="36"/>
      <c r="F15" s="36"/>
      <c r="G15" s="36"/>
      <c r="H15" s="36"/>
      <c r="I15" s="36"/>
      <c r="J15" s="36"/>
      <c r="K15" s="36"/>
      <c r="L15" s="53"/>
      <c r="S15" s="36"/>
      <c r="T15" s="36"/>
      <c r="U15" s="36"/>
      <c r="V15" s="36"/>
      <c r="W15" s="36"/>
      <c r="X15" s="36"/>
      <c r="Y15" s="36"/>
      <c r="Z15" s="36"/>
      <c r="AA15" s="36"/>
      <c r="AB15" s="36"/>
      <c r="AC15" s="36"/>
      <c r="AD15" s="36"/>
      <c r="AE15" s="36"/>
    </row>
    <row r="16" spans="1:31" s="2" customFormat="1" ht="12" customHeight="1">
      <c r="A16" s="36"/>
      <c r="B16" s="41"/>
      <c r="C16" s="36"/>
      <c r="D16" s="121" t="s">
        <v>30</v>
      </c>
      <c r="E16" s="36"/>
      <c r="F16" s="36"/>
      <c r="G16" s="36"/>
      <c r="H16" s="36"/>
      <c r="I16" s="121" t="s">
        <v>31</v>
      </c>
      <c r="J16" s="112" t="s">
        <v>1</v>
      </c>
      <c r="K16" s="36"/>
      <c r="L16" s="53"/>
      <c r="S16" s="36"/>
      <c r="T16" s="36"/>
      <c r="U16" s="36"/>
      <c r="V16" s="36"/>
      <c r="W16" s="36"/>
      <c r="X16" s="36"/>
      <c r="Y16" s="36"/>
      <c r="Z16" s="36"/>
      <c r="AA16" s="36"/>
      <c r="AB16" s="36"/>
      <c r="AC16" s="36"/>
      <c r="AD16" s="36"/>
      <c r="AE16" s="36"/>
    </row>
    <row r="17" spans="1:31" s="2" customFormat="1" ht="18" customHeight="1">
      <c r="A17" s="36"/>
      <c r="B17" s="41"/>
      <c r="C17" s="36"/>
      <c r="D17" s="36"/>
      <c r="E17" s="112" t="s">
        <v>32</v>
      </c>
      <c r="F17" s="36"/>
      <c r="G17" s="36"/>
      <c r="H17" s="36"/>
      <c r="I17" s="121" t="s">
        <v>33</v>
      </c>
      <c r="J17" s="112" t="s">
        <v>1</v>
      </c>
      <c r="K17" s="36"/>
      <c r="L17" s="53"/>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53"/>
      <c r="S18" s="36"/>
      <c r="T18" s="36"/>
      <c r="U18" s="36"/>
      <c r="V18" s="36"/>
      <c r="W18" s="36"/>
      <c r="X18" s="36"/>
      <c r="Y18" s="36"/>
      <c r="Z18" s="36"/>
      <c r="AA18" s="36"/>
      <c r="AB18" s="36"/>
      <c r="AC18" s="36"/>
      <c r="AD18" s="36"/>
      <c r="AE18" s="36"/>
    </row>
    <row r="19" spans="1:31" s="2" customFormat="1" ht="12" customHeight="1">
      <c r="A19" s="36"/>
      <c r="B19" s="41"/>
      <c r="C19" s="36"/>
      <c r="D19" s="121" t="s">
        <v>34</v>
      </c>
      <c r="E19" s="36"/>
      <c r="F19" s="36"/>
      <c r="G19" s="36"/>
      <c r="H19" s="36"/>
      <c r="I19" s="121" t="s">
        <v>31</v>
      </c>
      <c r="J19" s="31" t="str">
        <f>'Rekapitulace stavby'!AN13</f>
        <v>Vyplň údaj</v>
      </c>
      <c r="K19" s="36"/>
      <c r="L19" s="53"/>
      <c r="S19" s="36"/>
      <c r="T19" s="36"/>
      <c r="U19" s="36"/>
      <c r="V19" s="36"/>
      <c r="W19" s="36"/>
      <c r="X19" s="36"/>
      <c r="Y19" s="36"/>
      <c r="Z19" s="36"/>
      <c r="AA19" s="36"/>
      <c r="AB19" s="36"/>
      <c r="AC19" s="36"/>
      <c r="AD19" s="36"/>
      <c r="AE19" s="36"/>
    </row>
    <row r="20" spans="1:31" s="2" customFormat="1" ht="18" customHeight="1">
      <c r="A20" s="36"/>
      <c r="B20" s="41"/>
      <c r="C20" s="36"/>
      <c r="D20" s="36"/>
      <c r="E20" s="328" t="str">
        <f>'Rekapitulace stavby'!E14</f>
        <v>Vyplň údaj</v>
      </c>
      <c r="F20" s="329"/>
      <c r="G20" s="329"/>
      <c r="H20" s="329"/>
      <c r="I20" s="121" t="s">
        <v>33</v>
      </c>
      <c r="J20" s="31" t="str">
        <f>'Rekapitulace stavby'!AN14</f>
        <v>Vyplň údaj</v>
      </c>
      <c r="K20" s="36"/>
      <c r="L20" s="53"/>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53"/>
      <c r="S21" s="36"/>
      <c r="T21" s="36"/>
      <c r="U21" s="36"/>
      <c r="V21" s="36"/>
      <c r="W21" s="36"/>
      <c r="X21" s="36"/>
      <c r="Y21" s="36"/>
      <c r="Z21" s="36"/>
      <c r="AA21" s="36"/>
      <c r="AB21" s="36"/>
      <c r="AC21" s="36"/>
      <c r="AD21" s="36"/>
      <c r="AE21" s="36"/>
    </row>
    <row r="22" spans="1:31" s="2" customFormat="1" ht="12" customHeight="1">
      <c r="A22" s="36"/>
      <c r="B22" s="41"/>
      <c r="C22" s="36"/>
      <c r="D22" s="121" t="s">
        <v>36</v>
      </c>
      <c r="E22" s="36"/>
      <c r="F22" s="36"/>
      <c r="G22" s="36"/>
      <c r="H22" s="36"/>
      <c r="I22" s="121" t="s">
        <v>31</v>
      </c>
      <c r="J22" s="112" t="s">
        <v>1</v>
      </c>
      <c r="K22" s="36"/>
      <c r="L22" s="53"/>
      <c r="S22" s="36"/>
      <c r="T22" s="36"/>
      <c r="U22" s="36"/>
      <c r="V22" s="36"/>
      <c r="W22" s="36"/>
      <c r="X22" s="36"/>
      <c r="Y22" s="36"/>
      <c r="Z22" s="36"/>
      <c r="AA22" s="36"/>
      <c r="AB22" s="36"/>
      <c r="AC22" s="36"/>
      <c r="AD22" s="36"/>
      <c r="AE22" s="36"/>
    </row>
    <row r="23" spans="1:31" s="2" customFormat="1" ht="18" customHeight="1">
      <c r="A23" s="36"/>
      <c r="B23" s="41"/>
      <c r="C23" s="36"/>
      <c r="D23" s="36"/>
      <c r="E23" s="112" t="s">
        <v>37</v>
      </c>
      <c r="F23" s="36"/>
      <c r="G23" s="36"/>
      <c r="H23" s="36"/>
      <c r="I23" s="121" t="s">
        <v>33</v>
      </c>
      <c r="J23" s="112" t="s">
        <v>1</v>
      </c>
      <c r="K23" s="36"/>
      <c r="L23" s="53"/>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53"/>
      <c r="S24" s="36"/>
      <c r="T24" s="36"/>
      <c r="U24" s="36"/>
      <c r="V24" s="36"/>
      <c r="W24" s="36"/>
      <c r="X24" s="36"/>
      <c r="Y24" s="36"/>
      <c r="Z24" s="36"/>
      <c r="AA24" s="36"/>
      <c r="AB24" s="36"/>
      <c r="AC24" s="36"/>
      <c r="AD24" s="36"/>
      <c r="AE24" s="36"/>
    </row>
    <row r="25" spans="1:31" s="2" customFormat="1" ht="12" customHeight="1">
      <c r="A25" s="36"/>
      <c r="B25" s="41"/>
      <c r="C25" s="36"/>
      <c r="D25" s="121" t="s">
        <v>39</v>
      </c>
      <c r="E25" s="36"/>
      <c r="F25" s="36"/>
      <c r="G25" s="36"/>
      <c r="H25" s="36"/>
      <c r="I25" s="121" t="s">
        <v>31</v>
      </c>
      <c r="J25" s="112" t="str">
        <f>IF('Rekapitulace stavby'!AN19="","",'Rekapitulace stavby'!AN19)</f>
        <v/>
      </c>
      <c r="K25" s="36"/>
      <c r="L25" s="53"/>
      <c r="S25" s="36"/>
      <c r="T25" s="36"/>
      <c r="U25" s="36"/>
      <c r="V25" s="36"/>
      <c r="W25" s="36"/>
      <c r="X25" s="36"/>
      <c r="Y25" s="36"/>
      <c r="Z25" s="36"/>
      <c r="AA25" s="36"/>
      <c r="AB25" s="36"/>
      <c r="AC25" s="36"/>
      <c r="AD25" s="36"/>
      <c r="AE25" s="36"/>
    </row>
    <row r="26" spans="1:31" s="2" customFormat="1" ht="18" customHeight="1">
      <c r="A26" s="36"/>
      <c r="B26" s="41"/>
      <c r="C26" s="36"/>
      <c r="D26" s="36"/>
      <c r="E26" s="112" t="str">
        <f>IF('Rekapitulace stavby'!E20="","",'Rekapitulace stavby'!E20)</f>
        <v xml:space="preserve"> </v>
      </c>
      <c r="F26" s="36"/>
      <c r="G26" s="36"/>
      <c r="H26" s="36"/>
      <c r="I26" s="121" t="s">
        <v>33</v>
      </c>
      <c r="J26" s="112" t="str">
        <f>IF('Rekapitulace stavby'!AN20="","",'Rekapitulace stavby'!AN20)</f>
        <v/>
      </c>
      <c r="K26" s="36"/>
      <c r="L26" s="53"/>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53"/>
      <c r="S27" s="36"/>
      <c r="T27" s="36"/>
      <c r="U27" s="36"/>
      <c r="V27" s="36"/>
      <c r="W27" s="36"/>
      <c r="X27" s="36"/>
      <c r="Y27" s="36"/>
      <c r="Z27" s="36"/>
      <c r="AA27" s="36"/>
      <c r="AB27" s="36"/>
      <c r="AC27" s="36"/>
      <c r="AD27" s="36"/>
      <c r="AE27" s="36"/>
    </row>
    <row r="28" spans="1:31" s="2" customFormat="1" ht="12" customHeight="1">
      <c r="A28" s="36"/>
      <c r="B28" s="41"/>
      <c r="C28" s="36"/>
      <c r="D28" s="121" t="s">
        <v>40</v>
      </c>
      <c r="E28" s="36"/>
      <c r="F28" s="36"/>
      <c r="G28" s="36"/>
      <c r="H28" s="36"/>
      <c r="I28" s="36"/>
      <c r="J28" s="36"/>
      <c r="K28" s="36"/>
      <c r="L28" s="53"/>
      <c r="S28" s="36"/>
      <c r="T28" s="36"/>
      <c r="U28" s="36"/>
      <c r="V28" s="36"/>
      <c r="W28" s="36"/>
      <c r="X28" s="36"/>
      <c r="Y28" s="36"/>
      <c r="Z28" s="36"/>
      <c r="AA28" s="36"/>
      <c r="AB28" s="36"/>
      <c r="AC28" s="36"/>
      <c r="AD28" s="36"/>
      <c r="AE28" s="36"/>
    </row>
    <row r="29" spans="1:31" s="8" customFormat="1" ht="95.25" customHeight="1">
      <c r="A29" s="123"/>
      <c r="B29" s="124"/>
      <c r="C29" s="123"/>
      <c r="D29" s="123"/>
      <c r="E29" s="330" t="s">
        <v>41</v>
      </c>
      <c r="F29" s="330"/>
      <c r="G29" s="330"/>
      <c r="H29" s="330"/>
      <c r="I29" s="123"/>
      <c r="J29" s="123"/>
      <c r="K29" s="123"/>
      <c r="L29" s="125"/>
      <c r="S29" s="123"/>
      <c r="T29" s="123"/>
      <c r="U29" s="123"/>
      <c r="V29" s="123"/>
      <c r="W29" s="123"/>
      <c r="X29" s="123"/>
      <c r="Y29" s="123"/>
      <c r="Z29" s="123"/>
      <c r="AA29" s="123"/>
      <c r="AB29" s="123"/>
      <c r="AC29" s="123"/>
      <c r="AD29" s="123"/>
      <c r="AE29" s="123"/>
    </row>
    <row r="30" spans="1:31" s="2" customFormat="1" ht="6.95" customHeight="1">
      <c r="A30" s="36"/>
      <c r="B30" s="41"/>
      <c r="C30" s="36"/>
      <c r="D30" s="36"/>
      <c r="E30" s="36"/>
      <c r="F30" s="36"/>
      <c r="G30" s="36"/>
      <c r="H30" s="36"/>
      <c r="I30" s="36"/>
      <c r="J30" s="36"/>
      <c r="K30" s="36"/>
      <c r="L30" s="53"/>
      <c r="S30" s="36"/>
      <c r="T30" s="36"/>
      <c r="U30" s="36"/>
      <c r="V30" s="36"/>
      <c r="W30" s="36"/>
      <c r="X30" s="36"/>
      <c r="Y30" s="36"/>
      <c r="Z30" s="36"/>
      <c r="AA30" s="36"/>
      <c r="AB30" s="36"/>
      <c r="AC30" s="36"/>
      <c r="AD30" s="36"/>
      <c r="AE30" s="36"/>
    </row>
    <row r="31" spans="1:31" s="2" customFormat="1" ht="6.95" customHeight="1">
      <c r="A31" s="36"/>
      <c r="B31" s="41"/>
      <c r="C31" s="36"/>
      <c r="D31" s="126"/>
      <c r="E31" s="126"/>
      <c r="F31" s="126"/>
      <c r="G31" s="126"/>
      <c r="H31" s="126"/>
      <c r="I31" s="126"/>
      <c r="J31" s="126"/>
      <c r="K31" s="126"/>
      <c r="L31" s="53"/>
      <c r="S31" s="36"/>
      <c r="T31" s="36"/>
      <c r="U31" s="36"/>
      <c r="V31" s="36"/>
      <c r="W31" s="36"/>
      <c r="X31" s="36"/>
      <c r="Y31" s="36"/>
      <c r="Z31" s="36"/>
      <c r="AA31" s="36"/>
      <c r="AB31" s="36"/>
      <c r="AC31" s="36"/>
      <c r="AD31" s="36"/>
      <c r="AE31" s="36"/>
    </row>
    <row r="32" spans="1:31" s="2" customFormat="1" ht="25.35" customHeight="1">
      <c r="A32" s="36"/>
      <c r="B32" s="41"/>
      <c r="C32" s="36"/>
      <c r="D32" s="127" t="s">
        <v>42</v>
      </c>
      <c r="E32" s="36"/>
      <c r="F32" s="36"/>
      <c r="G32" s="36"/>
      <c r="H32" s="36"/>
      <c r="I32" s="36"/>
      <c r="J32" s="128">
        <f>ROUND(J138,2)</f>
        <v>0</v>
      </c>
      <c r="K32" s="36"/>
      <c r="L32" s="53"/>
      <c r="S32" s="36"/>
      <c r="T32" s="36"/>
      <c r="U32" s="36"/>
      <c r="V32" s="36"/>
      <c r="W32" s="36"/>
      <c r="X32" s="36"/>
      <c r="Y32" s="36"/>
      <c r="Z32" s="36"/>
      <c r="AA32" s="36"/>
      <c r="AB32" s="36"/>
      <c r="AC32" s="36"/>
      <c r="AD32" s="36"/>
      <c r="AE32" s="36"/>
    </row>
    <row r="33" spans="1:31" s="2" customFormat="1" ht="6.95" customHeight="1">
      <c r="A33" s="36"/>
      <c r="B33" s="41"/>
      <c r="C33" s="36"/>
      <c r="D33" s="126"/>
      <c r="E33" s="126"/>
      <c r="F33" s="126"/>
      <c r="G33" s="126"/>
      <c r="H33" s="126"/>
      <c r="I33" s="126"/>
      <c r="J33" s="126"/>
      <c r="K33" s="126"/>
      <c r="L33" s="53"/>
      <c r="S33" s="36"/>
      <c r="T33" s="36"/>
      <c r="U33" s="36"/>
      <c r="V33" s="36"/>
      <c r="W33" s="36"/>
      <c r="X33" s="36"/>
      <c r="Y33" s="36"/>
      <c r="Z33" s="36"/>
      <c r="AA33" s="36"/>
      <c r="AB33" s="36"/>
      <c r="AC33" s="36"/>
      <c r="AD33" s="36"/>
      <c r="AE33" s="36"/>
    </row>
    <row r="34" spans="1:31" s="2" customFormat="1" ht="14.45" customHeight="1">
      <c r="A34" s="36"/>
      <c r="B34" s="41"/>
      <c r="C34" s="36"/>
      <c r="D34" s="36"/>
      <c r="E34" s="36"/>
      <c r="F34" s="129" t="s">
        <v>44</v>
      </c>
      <c r="G34" s="36"/>
      <c r="H34" s="36"/>
      <c r="I34" s="129" t="s">
        <v>43</v>
      </c>
      <c r="J34" s="129" t="s">
        <v>45</v>
      </c>
      <c r="K34" s="36"/>
      <c r="L34" s="53"/>
      <c r="S34" s="36"/>
      <c r="T34" s="36"/>
      <c r="U34" s="36"/>
      <c r="V34" s="36"/>
      <c r="W34" s="36"/>
      <c r="X34" s="36"/>
      <c r="Y34" s="36"/>
      <c r="Z34" s="36"/>
      <c r="AA34" s="36"/>
      <c r="AB34" s="36"/>
      <c r="AC34" s="36"/>
      <c r="AD34" s="36"/>
      <c r="AE34" s="36"/>
    </row>
    <row r="35" spans="1:31" s="2" customFormat="1" ht="14.45" customHeight="1">
      <c r="A35" s="36"/>
      <c r="B35" s="41"/>
      <c r="C35" s="36"/>
      <c r="D35" s="130" t="s">
        <v>46</v>
      </c>
      <c r="E35" s="121" t="s">
        <v>47</v>
      </c>
      <c r="F35" s="131">
        <f>ROUND((SUM(BE138:BE488)),2)</f>
        <v>0</v>
      </c>
      <c r="G35" s="36"/>
      <c r="H35" s="36"/>
      <c r="I35" s="132">
        <v>0.21</v>
      </c>
      <c r="J35" s="131">
        <f>ROUND(((SUM(BE138:BE488))*I35),2)</f>
        <v>0</v>
      </c>
      <c r="K35" s="36"/>
      <c r="L35" s="53"/>
      <c r="S35" s="36"/>
      <c r="T35" s="36"/>
      <c r="U35" s="36"/>
      <c r="V35" s="36"/>
      <c r="W35" s="36"/>
      <c r="X35" s="36"/>
      <c r="Y35" s="36"/>
      <c r="Z35" s="36"/>
      <c r="AA35" s="36"/>
      <c r="AB35" s="36"/>
      <c r="AC35" s="36"/>
      <c r="AD35" s="36"/>
      <c r="AE35" s="36"/>
    </row>
    <row r="36" spans="1:31" s="2" customFormat="1" ht="14.45" customHeight="1">
      <c r="A36" s="36"/>
      <c r="B36" s="41"/>
      <c r="C36" s="36"/>
      <c r="D36" s="36"/>
      <c r="E36" s="121" t="s">
        <v>48</v>
      </c>
      <c r="F36" s="131">
        <f>ROUND((SUM(BF138:BF488)),2)</f>
        <v>0</v>
      </c>
      <c r="G36" s="36"/>
      <c r="H36" s="36"/>
      <c r="I36" s="132">
        <v>0.15</v>
      </c>
      <c r="J36" s="131">
        <f>ROUND(((SUM(BF138:BF488))*I36),2)</f>
        <v>0</v>
      </c>
      <c r="K36" s="36"/>
      <c r="L36" s="53"/>
      <c r="S36" s="36"/>
      <c r="T36" s="36"/>
      <c r="U36" s="36"/>
      <c r="V36" s="36"/>
      <c r="W36" s="36"/>
      <c r="X36" s="36"/>
      <c r="Y36" s="36"/>
      <c r="Z36" s="36"/>
      <c r="AA36" s="36"/>
      <c r="AB36" s="36"/>
      <c r="AC36" s="36"/>
      <c r="AD36" s="36"/>
      <c r="AE36" s="36"/>
    </row>
    <row r="37" spans="1:31" s="2" customFormat="1" ht="14.45" customHeight="1" hidden="1">
      <c r="A37" s="36"/>
      <c r="B37" s="41"/>
      <c r="C37" s="36"/>
      <c r="D37" s="36"/>
      <c r="E37" s="121" t="s">
        <v>49</v>
      </c>
      <c r="F37" s="131">
        <f>ROUND((SUM(BG138:BG488)),2)</f>
        <v>0</v>
      </c>
      <c r="G37" s="36"/>
      <c r="H37" s="36"/>
      <c r="I37" s="132">
        <v>0.21</v>
      </c>
      <c r="J37" s="131">
        <f>0</f>
        <v>0</v>
      </c>
      <c r="K37" s="36"/>
      <c r="L37" s="53"/>
      <c r="S37" s="36"/>
      <c r="T37" s="36"/>
      <c r="U37" s="36"/>
      <c r="V37" s="36"/>
      <c r="W37" s="36"/>
      <c r="X37" s="36"/>
      <c r="Y37" s="36"/>
      <c r="Z37" s="36"/>
      <c r="AA37" s="36"/>
      <c r="AB37" s="36"/>
      <c r="AC37" s="36"/>
      <c r="AD37" s="36"/>
      <c r="AE37" s="36"/>
    </row>
    <row r="38" spans="1:31" s="2" customFormat="1" ht="14.45" customHeight="1" hidden="1">
      <c r="A38" s="36"/>
      <c r="B38" s="41"/>
      <c r="C38" s="36"/>
      <c r="D38" s="36"/>
      <c r="E38" s="121" t="s">
        <v>50</v>
      </c>
      <c r="F38" s="131">
        <f>ROUND((SUM(BH138:BH488)),2)</f>
        <v>0</v>
      </c>
      <c r="G38" s="36"/>
      <c r="H38" s="36"/>
      <c r="I38" s="132">
        <v>0.15</v>
      </c>
      <c r="J38" s="131">
        <f>0</f>
        <v>0</v>
      </c>
      <c r="K38" s="36"/>
      <c r="L38" s="53"/>
      <c r="S38" s="36"/>
      <c r="T38" s="36"/>
      <c r="U38" s="36"/>
      <c r="V38" s="36"/>
      <c r="W38" s="36"/>
      <c r="X38" s="36"/>
      <c r="Y38" s="36"/>
      <c r="Z38" s="36"/>
      <c r="AA38" s="36"/>
      <c r="AB38" s="36"/>
      <c r="AC38" s="36"/>
      <c r="AD38" s="36"/>
      <c r="AE38" s="36"/>
    </row>
    <row r="39" spans="1:31" s="2" customFormat="1" ht="14.45" customHeight="1" hidden="1">
      <c r="A39" s="36"/>
      <c r="B39" s="41"/>
      <c r="C39" s="36"/>
      <c r="D39" s="36"/>
      <c r="E39" s="121" t="s">
        <v>51</v>
      </c>
      <c r="F39" s="131">
        <f>ROUND((SUM(BI138:BI488)),2)</f>
        <v>0</v>
      </c>
      <c r="G39" s="36"/>
      <c r="H39" s="36"/>
      <c r="I39" s="132">
        <v>0</v>
      </c>
      <c r="J39" s="131">
        <f>0</f>
        <v>0</v>
      </c>
      <c r="K39" s="36"/>
      <c r="L39" s="53"/>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53"/>
      <c r="S40" s="36"/>
      <c r="T40" s="36"/>
      <c r="U40" s="36"/>
      <c r="V40" s="36"/>
      <c r="W40" s="36"/>
      <c r="X40" s="36"/>
      <c r="Y40" s="36"/>
      <c r="Z40" s="36"/>
      <c r="AA40" s="36"/>
      <c r="AB40" s="36"/>
      <c r="AC40" s="36"/>
      <c r="AD40" s="36"/>
      <c r="AE40" s="36"/>
    </row>
    <row r="41" spans="1:31" s="2" customFormat="1" ht="25.35" customHeight="1">
      <c r="A41" s="36"/>
      <c r="B41" s="41"/>
      <c r="C41" s="133"/>
      <c r="D41" s="134" t="s">
        <v>52</v>
      </c>
      <c r="E41" s="135"/>
      <c r="F41" s="135"/>
      <c r="G41" s="136" t="s">
        <v>53</v>
      </c>
      <c r="H41" s="137" t="s">
        <v>54</v>
      </c>
      <c r="I41" s="135"/>
      <c r="J41" s="138">
        <f>SUM(J32:J39)</f>
        <v>0</v>
      </c>
      <c r="K41" s="139"/>
      <c r="L41" s="53"/>
      <c r="S41" s="36"/>
      <c r="T41" s="36"/>
      <c r="U41" s="36"/>
      <c r="V41" s="36"/>
      <c r="W41" s="36"/>
      <c r="X41" s="36"/>
      <c r="Y41" s="36"/>
      <c r="Z41" s="36"/>
      <c r="AA41" s="36"/>
      <c r="AB41" s="36"/>
      <c r="AC41" s="36"/>
      <c r="AD41" s="36"/>
      <c r="AE41" s="36"/>
    </row>
    <row r="42" spans="1:31" s="2" customFormat="1" ht="14.45" customHeight="1">
      <c r="A42" s="36"/>
      <c r="B42" s="41"/>
      <c r="C42" s="36"/>
      <c r="D42" s="36"/>
      <c r="E42" s="36"/>
      <c r="F42" s="36"/>
      <c r="G42" s="36"/>
      <c r="H42" s="36"/>
      <c r="I42" s="36"/>
      <c r="J42" s="36"/>
      <c r="K42" s="36"/>
      <c r="L42" s="53"/>
      <c r="S42" s="36"/>
      <c r="T42" s="36"/>
      <c r="U42" s="36"/>
      <c r="V42" s="36"/>
      <c r="W42" s="36"/>
      <c r="X42" s="36"/>
      <c r="Y42" s="36"/>
      <c r="Z42" s="36"/>
      <c r="AA42" s="36"/>
      <c r="AB42" s="36"/>
      <c r="AC42" s="36"/>
      <c r="AD42" s="36"/>
      <c r="AE42" s="36"/>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3"/>
      <c r="D50" s="140" t="s">
        <v>55</v>
      </c>
      <c r="E50" s="141"/>
      <c r="F50" s="141"/>
      <c r="G50" s="140" t="s">
        <v>56</v>
      </c>
      <c r="H50" s="141"/>
      <c r="I50" s="141"/>
      <c r="J50" s="141"/>
      <c r="K50" s="141"/>
      <c r="L50" s="5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6"/>
      <c r="B61" s="41"/>
      <c r="C61" s="36"/>
      <c r="D61" s="142" t="s">
        <v>57</v>
      </c>
      <c r="E61" s="143"/>
      <c r="F61" s="144" t="s">
        <v>58</v>
      </c>
      <c r="G61" s="142" t="s">
        <v>57</v>
      </c>
      <c r="H61" s="143"/>
      <c r="I61" s="143"/>
      <c r="J61" s="145" t="s">
        <v>58</v>
      </c>
      <c r="K61" s="143"/>
      <c r="L61" s="53"/>
      <c r="S61" s="36"/>
      <c r="T61" s="36"/>
      <c r="U61" s="36"/>
      <c r="V61" s="36"/>
      <c r="W61" s="36"/>
      <c r="X61" s="36"/>
      <c r="Y61" s="36"/>
      <c r="Z61" s="36"/>
      <c r="AA61" s="36"/>
      <c r="AB61" s="36"/>
      <c r="AC61" s="36"/>
      <c r="AD61" s="36"/>
      <c r="AE61" s="36"/>
    </row>
    <row r="62" spans="2:12" ht="12">
      <c r="B62" s="21"/>
      <c r="L62" s="21"/>
    </row>
    <row r="63" spans="2:12" ht="12">
      <c r="B63" s="21"/>
      <c r="L63" s="21"/>
    </row>
    <row r="64" spans="2:12" ht="12">
      <c r="B64" s="21"/>
      <c r="L64" s="21"/>
    </row>
    <row r="65" spans="1:31" s="2" customFormat="1" ht="12.75">
      <c r="A65" s="36"/>
      <c r="B65" s="41"/>
      <c r="C65" s="36"/>
      <c r="D65" s="140" t="s">
        <v>59</v>
      </c>
      <c r="E65" s="146"/>
      <c r="F65" s="146"/>
      <c r="G65" s="140" t="s">
        <v>60</v>
      </c>
      <c r="H65" s="146"/>
      <c r="I65" s="146"/>
      <c r="J65" s="146"/>
      <c r="K65" s="146"/>
      <c r="L65" s="53"/>
      <c r="S65" s="36"/>
      <c r="T65" s="36"/>
      <c r="U65" s="36"/>
      <c r="V65" s="36"/>
      <c r="W65" s="36"/>
      <c r="X65" s="36"/>
      <c r="Y65" s="36"/>
      <c r="Z65" s="36"/>
      <c r="AA65" s="36"/>
      <c r="AB65" s="36"/>
      <c r="AC65" s="36"/>
      <c r="AD65" s="36"/>
      <c r="AE65" s="36"/>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6"/>
      <c r="B76" s="41"/>
      <c r="C76" s="36"/>
      <c r="D76" s="142" t="s">
        <v>57</v>
      </c>
      <c r="E76" s="143"/>
      <c r="F76" s="144" t="s">
        <v>58</v>
      </c>
      <c r="G76" s="142" t="s">
        <v>57</v>
      </c>
      <c r="H76" s="143"/>
      <c r="I76" s="143"/>
      <c r="J76" s="145" t="s">
        <v>58</v>
      </c>
      <c r="K76" s="143"/>
      <c r="L76" s="53"/>
      <c r="S76" s="36"/>
      <c r="T76" s="36"/>
      <c r="U76" s="36"/>
      <c r="V76" s="36"/>
      <c r="W76" s="36"/>
      <c r="X76" s="36"/>
      <c r="Y76" s="36"/>
      <c r="Z76" s="36"/>
      <c r="AA76" s="36"/>
      <c r="AB76" s="36"/>
      <c r="AC76" s="36"/>
      <c r="AD76" s="36"/>
      <c r="AE76" s="36"/>
    </row>
    <row r="77" spans="1:31" s="2" customFormat="1" ht="14.45" customHeight="1">
      <c r="A77" s="36"/>
      <c r="B77" s="147"/>
      <c r="C77" s="148"/>
      <c r="D77" s="148"/>
      <c r="E77" s="148"/>
      <c r="F77" s="148"/>
      <c r="G77" s="148"/>
      <c r="H77" s="148"/>
      <c r="I77" s="148"/>
      <c r="J77" s="148"/>
      <c r="K77" s="148"/>
      <c r="L77" s="53"/>
      <c r="S77" s="36"/>
      <c r="T77" s="36"/>
      <c r="U77" s="36"/>
      <c r="V77" s="36"/>
      <c r="W77" s="36"/>
      <c r="X77" s="36"/>
      <c r="Y77" s="36"/>
      <c r="Z77" s="36"/>
      <c r="AA77" s="36"/>
      <c r="AB77" s="36"/>
      <c r="AC77" s="36"/>
      <c r="AD77" s="36"/>
      <c r="AE77" s="36"/>
    </row>
    <row r="81" spans="1:31" s="2" customFormat="1" ht="6.95" customHeight="1">
      <c r="A81" s="36"/>
      <c r="B81" s="149"/>
      <c r="C81" s="150"/>
      <c r="D81" s="150"/>
      <c r="E81" s="150"/>
      <c r="F81" s="150"/>
      <c r="G81" s="150"/>
      <c r="H81" s="150"/>
      <c r="I81" s="150"/>
      <c r="J81" s="150"/>
      <c r="K81" s="150"/>
      <c r="L81" s="53"/>
      <c r="S81" s="36"/>
      <c r="T81" s="36"/>
      <c r="U81" s="36"/>
      <c r="V81" s="36"/>
      <c r="W81" s="36"/>
      <c r="X81" s="36"/>
      <c r="Y81" s="36"/>
      <c r="Z81" s="36"/>
      <c r="AA81" s="36"/>
      <c r="AB81" s="36"/>
      <c r="AC81" s="36"/>
      <c r="AD81" s="36"/>
      <c r="AE81" s="36"/>
    </row>
    <row r="82" spans="1:31" s="2" customFormat="1" ht="24.95" customHeight="1">
      <c r="A82" s="36"/>
      <c r="B82" s="37"/>
      <c r="C82" s="24" t="s">
        <v>121</v>
      </c>
      <c r="D82" s="38"/>
      <c r="E82" s="38"/>
      <c r="F82" s="38"/>
      <c r="G82" s="38"/>
      <c r="H82" s="38"/>
      <c r="I82" s="38"/>
      <c r="J82" s="38"/>
      <c r="K82" s="38"/>
      <c r="L82" s="53"/>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38"/>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38"/>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22" t="str">
        <f>E7</f>
        <v>LF objekt ZZ – rekonstrukce krovu, střechy, zateplení a výměna oken</v>
      </c>
      <c r="F85" s="323"/>
      <c r="G85" s="323"/>
      <c r="H85" s="323"/>
      <c r="I85" s="38"/>
      <c r="J85" s="38"/>
      <c r="K85" s="38"/>
      <c r="L85" s="53"/>
      <c r="S85" s="36"/>
      <c r="T85" s="36"/>
      <c r="U85" s="36"/>
      <c r="V85" s="36"/>
      <c r="W85" s="36"/>
      <c r="X85" s="36"/>
      <c r="Y85" s="36"/>
      <c r="Z85" s="36"/>
      <c r="AA85" s="36"/>
      <c r="AB85" s="36"/>
      <c r="AC85" s="36"/>
      <c r="AD85" s="36"/>
      <c r="AE85" s="36"/>
    </row>
    <row r="86" spans="2:12" s="1" customFormat="1" ht="12" customHeight="1">
      <c r="B86" s="22"/>
      <c r="C86" s="30" t="s">
        <v>117</v>
      </c>
      <c r="D86" s="23"/>
      <c r="E86" s="23"/>
      <c r="F86" s="23"/>
      <c r="G86" s="23"/>
      <c r="H86" s="23"/>
      <c r="I86" s="23"/>
      <c r="J86" s="23"/>
      <c r="K86" s="23"/>
      <c r="L86" s="21"/>
    </row>
    <row r="87" spans="1:31" s="2" customFormat="1" ht="16.5" customHeight="1">
      <c r="A87" s="36"/>
      <c r="B87" s="37"/>
      <c r="C87" s="38"/>
      <c r="D87" s="38"/>
      <c r="E87" s="322" t="s">
        <v>118</v>
      </c>
      <c r="F87" s="321"/>
      <c r="G87" s="321"/>
      <c r="H87" s="321"/>
      <c r="I87" s="38"/>
      <c r="J87" s="38"/>
      <c r="K87" s="38"/>
      <c r="L87" s="53"/>
      <c r="S87" s="36"/>
      <c r="T87" s="36"/>
      <c r="U87" s="36"/>
      <c r="V87" s="36"/>
      <c r="W87" s="36"/>
      <c r="X87" s="36"/>
      <c r="Y87" s="36"/>
      <c r="Z87" s="36"/>
      <c r="AA87" s="36"/>
      <c r="AB87" s="36"/>
      <c r="AC87" s="36"/>
      <c r="AD87" s="36"/>
      <c r="AE87" s="36"/>
    </row>
    <row r="88" spans="1:31" s="2" customFormat="1" ht="12" customHeight="1">
      <c r="A88" s="36"/>
      <c r="B88" s="37"/>
      <c r="C88" s="30" t="s">
        <v>119</v>
      </c>
      <c r="D88" s="38"/>
      <c r="E88" s="38"/>
      <c r="F88" s="38"/>
      <c r="G88" s="38"/>
      <c r="H88" s="38"/>
      <c r="I88" s="38"/>
      <c r="J88" s="38"/>
      <c r="K88" s="38"/>
      <c r="L88" s="53"/>
      <c r="S88" s="36"/>
      <c r="T88" s="36"/>
      <c r="U88" s="36"/>
      <c r="V88" s="36"/>
      <c r="W88" s="36"/>
      <c r="X88" s="36"/>
      <c r="Y88" s="36"/>
      <c r="Z88" s="36"/>
      <c r="AA88" s="36"/>
      <c r="AB88" s="36"/>
      <c r="AC88" s="36"/>
      <c r="AD88" s="36"/>
      <c r="AE88" s="36"/>
    </row>
    <row r="89" spans="1:31" s="2" customFormat="1" ht="16.5" customHeight="1">
      <c r="A89" s="36"/>
      <c r="B89" s="37"/>
      <c r="C89" s="38"/>
      <c r="D89" s="38"/>
      <c r="E89" s="310" t="str">
        <f>E11</f>
        <v>2 - ZATEPLENÍ OBJEKTU A VÝMĚNA OKEN</v>
      </c>
      <c r="F89" s="321"/>
      <c r="G89" s="321"/>
      <c r="H89" s="321"/>
      <c r="I89" s="38"/>
      <c r="J89" s="38"/>
      <c r="K89" s="38"/>
      <c r="L89" s="53"/>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38"/>
      <c r="J90" s="38"/>
      <c r="K90" s="38"/>
      <c r="L90" s="53"/>
      <c r="S90" s="36"/>
      <c r="T90" s="36"/>
      <c r="U90" s="36"/>
      <c r="V90" s="36"/>
      <c r="W90" s="36"/>
      <c r="X90" s="36"/>
      <c r="Y90" s="36"/>
      <c r="Z90" s="36"/>
      <c r="AA90" s="36"/>
      <c r="AB90" s="36"/>
      <c r="AC90" s="36"/>
      <c r="AD90" s="36"/>
      <c r="AE90" s="36"/>
    </row>
    <row r="91" spans="1:31" s="2" customFormat="1" ht="12" customHeight="1">
      <c r="A91" s="36"/>
      <c r="B91" s="37"/>
      <c r="C91" s="30" t="s">
        <v>22</v>
      </c>
      <c r="D91" s="38"/>
      <c r="E91" s="38"/>
      <c r="F91" s="28" t="str">
        <f>F14</f>
        <v xml:space="preserve"> </v>
      </c>
      <c r="G91" s="38"/>
      <c r="H91" s="38"/>
      <c r="I91" s="30" t="s">
        <v>24</v>
      </c>
      <c r="J91" s="68" t="str">
        <f>IF(J14="","",J14)</f>
        <v>11. 9. 2021</v>
      </c>
      <c r="K91" s="38"/>
      <c r="L91" s="53"/>
      <c r="S91" s="36"/>
      <c r="T91" s="36"/>
      <c r="U91" s="36"/>
      <c r="V91" s="36"/>
      <c r="W91" s="36"/>
      <c r="X91" s="36"/>
      <c r="Y91" s="36"/>
      <c r="Z91" s="36"/>
      <c r="AA91" s="36"/>
      <c r="AB91" s="36"/>
      <c r="AC91" s="36"/>
      <c r="AD91" s="36"/>
      <c r="AE91" s="36"/>
    </row>
    <row r="92" spans="1:31" s="2" customFormat="1" ht="6.95" customHeight="1">
      <c r="A92" s="36"/>
      <c r="B92" s="37"/>
      <c r="C92" s="38"/>
      <c r="D92" s="38"/>
      <c r="E92" s="38"/>
      <c r="F92" s="38"/>
      <c r="G92" s="38"/>
      <c r="H92" s="38"/>
      <c r="I92" s="38"/>
      <c r="J92" s="38"/>
      <c r="K92" s="38"/>
      <c r="L92" s="53"/>
      <c r="S92" s="36"/>
      <c r="T92" s="36"/>
      <c r="U92" s="36"/>
      <c r="V92" s="36"/>
      <c r="W92" s="36"/>
      <c r="X92" s="36"/>
      <c r="Y92" s="36"/>
      <c r="Z92" s="36"/>
      <c r="AA92" s="36"/>
      <c r="AB92" s="36"/>
      <c r="AC92" s="36"/>
      <c r="AD92" s="36"/>
      <c r="AE92" s="36"/>
    </row>
    <row r="93" spans="1:31" s="2" customFormat="1" ht="25.7" customHeight="1">
      <c r="A93" s="36"/>
      <c r="B93" s="37"/>
      <c r="C93" s="30" t="s">
        <v>30</v>
      </c>
      <c r="D93" s="38"/>
      <c r="E93" s="38"/>
      <c r="F93" s="28" t="str">
        <f>E17</f>
        <v xml:space="preserve">Ostravská univerzita </v>
      </c>
      <c r="G93" s="38"/>
      <c r="H93" s="38"/>
      <c r="I93" s="30" t="s">
        <v>36</v>
      </c>
      <c r="J93" s="34" t="str">
        <f>E23</f>
        <v>MARPO s.r.o., 28. října 66/201, Ostrava</v>
      </c>
      <c r="K93" s="38"/>
      <c r="L93" s="53"/>
      <c r="S93" s="36"/>
      <c r="T93" s="36"/>
      <c r="U93" s="36"/>
      <c r="V93" s="36"/>
      <c r="W93" s="36"/>
      <c r="X93" s="36"/>
      <c r="Y93" s="36"/>
      <c r="Z93" s="36"/>
      <c r="AA93" s="36"/>
      <c r="AB93" s="36"/>
      <c r="AC93" s="36"/>
      <c r="AD93" s="36"/>
      <c r="AE93" s="36"/>
    </row>
    <row r="94" spans="1:31" s="2" customFormat="1" ht="15.2" customHeight="1">
      <c r="A94" s="36"/>
      <c r="B94" s="37"/>
      <c r="C94" s="30" t="s">
        <v>34</v>
      </c>
      <c r="D94" s="38"/>
      <c r="E94" s="38"/>
      <c r="F94" s="28" t="str">
        <f>IF(E20="","",E20)</f>
        <v>Vyplň údaj</v>
      </c>
      <c r="G94" s="38"/>
      <c r="H94" s="38"/>
      <c r="I94" s="30" t="s">
        <v>39</v>
      </c>
      <c r="J94" s="34" t="str">
        <f>E26</f>
        <v xml:space="preserve"> </v>
      </c>
      <c r="K94" s="38"/>
      <c r="L94" s="53"/>
      <c r="S94" s="36"/>
      <c r="T94" s="36"/>
      <c r="U94" s="36"/>
      <c r="V94" s="36"/>
      <c r="W94" s="36"/>
      <c r="X94" s="36"/>
      <c r="Y94" s="36"/>
      <c r="Z94" s="36"/>
      <c r="AA94" s="36"/>
      <c r="AB94" s="36"/>
      <c r="AC94" s="36"/>
      <c r="AD94" s="36"/>
      <c r="AE94" s="36"/>
    </row>
    <row r="95" spans="1:31" s="2" customFormat="1" ht="10.35" customHeight="1">
      <c r="A95" s="36"/>
      <c r="B95" s="37"/>
      <c r="C95" s="38"/>
      <c r="D95" s="38"/>
      <c r="E95" s="38"/>
      <c r="F95" s="38"/>
      <c r="G95" s="38"/>
      <c r="H95" s="38"/>
      <c r="I95" s="38"/>
      <c r="J95" s="38"/>
      <c r="K95" s="38"/>
      <c r="L95" s="53"/>
      <c r="S95" s="36"/>
      <c r="T95" s="36"/>
      <c r="U95" s="36"/>
      <c r="V95" s="36"/>
      <c r="W95" s="36"/>
      <c r="X95" s="36"/>
      <c r="Y95" s="36"/>
      <c r="Z95" s="36"/>
      <c r="AA95" s="36"/>
      <c r="AB95" s="36"/>
      <c r="AC95" s="36"/>
      <c r="AD95" s="36"/>
      <c r="AE95" s="36"/>
    </row>
    <row r="96" spans="1:31" s="2" customFormat="1" ht="29.25" customHeight="1">
      <c r="A96" s="36"/>
      <c r="B96" s="37"/>
      <c r="C96" s="151" t="s">
        <v>122</v>
      </c>
      <c r="D96" s="152"/>
      <c r="E96" s="152"/>
      <c r="F96" s="152"/>
      <c r="G96" s="152"/>
      <c r="H96" s="152"/>
      <c r="I96" s="152"/>
      <c r="J96" s="153" t="s">
        <v>123</v>
      </c>
      <c r="K96" s="152"/>
      <c r="L96" s="53"/>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38"/>
      <c r="J97" s="38"/>
      <c r="K97" s="38"/>
      <c r="L97" s="53"/>
      <c r="S97" s="36"/>
      <c r="T97" s="36"/>
      <c r="U97" s="36"/>
      <c r="V97" s="36"/>
      <c r="W97" s="36"/>
      <c r="X97" s="36"/>
      <c r="Y97" s="36"/>
      <c r="Z97" s="36"/>
      <c r="AA97" s="36"/>
      <c r="AB97" s="36"/>
      <c r="AC97" s="36"/>
      <c r="AD97" s="36"/>
      <c r="AE97" s="36"/>
    </row>
    <row r="98" spans="1:47" s="2" customFormat="1" ht="22.9" customHeight="1">
      <c r="A98" s="36"/>
      <c r="B98" s="37"/>
      <c r="C98" s="154" t="s">
        <v>124</v>
      </c>
      <c r="D98" s="38"/>
      <c r="E98" s="38"/>
      <c r="F98" s="38"/>
      <c r="G98" s="38"/>
      <c r="H98" s="38"/>
      <c r="I98" s="38"/>
      <c r="J98" s="86">
        <f>J138</f>
        <v>0</v>
      </c>
      <c r="K98" s="38"/>
      <c r="L98" s="53"/>
      <c r="S98" s="36"/>
      <c r="T98" s="36"/>
      <c r="U98" s="36"/>
      <c r="V98" s="36"/>
      <c r="W98" s="36"/>
      <c r="X98" s="36"/>
      <c r="Y98" s="36"/>
      <c r="Z98" s="36"/>
      <c r="AA98" s="36"/>
      <c r="AB98" s="36"/>
      <c r="AC98" s="36"/>
      <c r="AD98" s="36"/>
      <c r="AE98" s="36"/>
      <c r="AU98" s="18" t="s">
        <v>125</v>
      </c>
    </row>
    <row r="99" spans="2:12" s="9" customFormat="1" ht="24.95" customHeight="1">
      <c r="B99" s="155"/>
      <c r="C99" s="156"/>
      <c r="D99" s="157" t="s">
        <v>126</v>
      </c>
      <c r="E99" s="158"/>
      <c r="F99" s="158"/>
      <c r="G99" s="158"/>
      <c r="H99" s="158"/>
      <c r="I99" s="158"/>
      <c r="J99" s="159">
        <f>J139</f>
        <v>0</v>
      </c>
      <c r="K99" s="156"/>
      <c r="L99" s="160"/>
    </row>
    <row r="100" spans="2:12" s="10" customFormat="1" ht="19.9" customHeight="1">
      <c r="B100" s="161"/>
      <c r="C100" s="106"/>
      <c r="D100" s="162" t="s">
        <v>127</v>
      </c>
      <c r="E100" s="163"/>
      <c r="F100" s="163"/>
      <c r="G100" s="163"/>
      <c r="H100" s="163"/>
      <c r="I100" s="163"/>
      <c r="J100" s="164">
        <f>J140</f>
        <v>0</v>
      </c>
      <c r="K100" s="106"/>
      <c r="L100" s="165"/>
    </row>
    <row r="101" spans="2:12" s="10" customFormat="1" ht="19.9" customHeight="1">
      <c r="B101" s="161"/>
      <c r="C101" s="106"/>
      <c r="D101" s="162" t="s">
        <v>129</v>
      </c>
      <c r="E101" s="163"/>
      <c r="F101" s="163"/>
      <c r="G101" s="163"/>
      <c r="H101" s="163"/>
      <c r="I101" s="163"/>
      <c r="J101" s="164">
        <f>J142</f>
        <v>0</v>
      </c>
      <c r="K101" s="106"/>
      <c r="L101" s="165"/>
    </row>
    <row r="102" spans="2:12" s="10" customFormat="1" ht="19.9" customHeight="1">
      <c r="B102" s="161"/>
      <c r="C102" s="106"/>
      <c r="D102" s="162" t="s">
        <v>130</v>
      </c>
      <c r="E102" s="163"/>
      <c r="F102" s="163"/>
      <c r="G102" s="163"/>
      <c r="H102" s="163"/>
      <c r="I102" s="163"/>
      <c r="J102" s="164">
        <f>J222</f>
        <v>0</v>
      </c>
      <c r="K102" s="106"/>
      <c r="L102" s="165"/>
    </row>
    <row r="103" spans="2:12" s="10" customFormat="1" ht="19.9" customHeight="1">
      <c r="B103" s="161"/>
      <c r="C103" s="106"/>
      <c r="D103" s="162" t="s">
        <v>131</v>
      </c>
      <c r="E103" s="163"/>
      <c r="F103" s="163"/>
      <c r="G103" s="163"/>
      <c r="H103" s="163"/>
      <c r="I103" s="163"/>
      <c r="J103" s="164">
        <f>J254</f>
        <v>0</v>
      </c>
      <c r="K103" s="106"/>
      <c r="L103" s="165"/>
    </row>
    <row r="104" spans="2:12" s="10" customFormat="1" ht="19.9" customHeight="1">
      <c r="B104" s="161"/>
      <c r="C104" s="106"/>
      <c r="D104" s="162" t="s">
        <v>132</v>
      </c>
      <c r="E104" s="163"/>
      <c r="F104" s="163"/>
      <c r="G104" s="163"/>
      <c r="H104" s="163"/>
      <c r="I104" s="163"/>
      <c r="J104" s="164">
        <f>J262</f>
        <v>0</v>
      </c>
      <c r="K104" s="106"/>
      <c r="L104" s="165"/>
    </row>
    <row r="105" spans="2:12" s="9" customFormat="1" ht="24.95" customHeight="1">
      <c r="B105" s="155"/>
      <c r="C105" s="156"/>
      <c r="D105" s="157" t="s">
        <v>133</v>
      </c>
      <c r="E105" s="158"/>
      <c r="F105" s="158"/>
      <c r="G105" s="158"/>
      <c r="H105" s="158"/>
      <c r="I105" s="158"/>
      <c r="J105" s="159">
        <f>J264</f>
        <v>0</v>
      </c>
      <c r="K105" s="156"/>
      <c r="L105" s="160"/>
    </row>
    <row r="106" spans="2:12" s="10" customFormat="1" ht="19.9" customHeight="1">
      <c r="B106" s="161"/>
      <c r="C106" s="106"/>
      <c r="D106" s="162" t="s">
        <v>137</v>
      </c>
      <c r="E106" s="163"/>
      <c r="F106" s="163"/>
      <c r="G106" s="163"/>
      <c r="H106" s="163"/>
      <c r="I106" s="163"/>
      <c r="J106" s="164">
        <f>J265</f>
        <v>0</v>
      </c>
      <c r="K106" s="106"/>
      <c r="L106" s="165"/>
    </row>
    <row r="107" spans="2:12" s="10" customFormat="1" ht="19.9" customHeight="1">
      <c r="B107" s="161"/>
      <c r="C107" s="106"/>
      <c r="D107" s="162" t="s">
        <v>140</v>
      </c>
      <c r="E107" s="163"/>
      <c r="F107" s="163"/>
      <c r="G107" s="163"/>
      <c r="H107" s="163"/>
      <c r="I107" s="163"/>
      <c r="J107" s="164">
        <f>J268</f>
        <v>0</v>
      </c>
      <c r="K107" s="106"/>
      <c r="L107" s="165"/>
    </row>
    <row r="108" spans="2:12" s="10" customFormat="1" ht="19.9" customHeight="1">
      <c r="B108" s="161"/>
      <c r="C108" s="106"/>
      <c r="D108" s="162" t="s">
        <v>141</v>
      </c>
      <c r="E108" s="163"/>
      <c r="F108" s="163"/>
      <c r="G108" s="163"/>
      <c r="H108" s="163"/>
      <c r="I108" s="163"/>
      <c r="J108" s="164">
        <f>J279</f>
        <v>0</v>
      </c>
      <c r="K108" s="106"/>
      <c r="L108" s="165"/>
    </row>
    <row r="109" spans="2:12" s="10" customFormat="1" ht="19.9" customHeight="1">
      <c r="B109" s="161"/>
      <c r="C109" s="106"/>
      <c r="D109" s="162" t="s">
        <v>142</v>
      </c>
      <c r="E109" s="163"/>
      <c r="F109" s="163"/>
      <c r="G109" s="163"/>
      <c r="H109" s="163"/>
      <c r="I109" s="163"/>
      <c r="J109" s="164">
        <f>J296</f>
        <v>0</v>
      </c>
      <c r="K109" s="106"/>
      <c r="L109" s="165"/>
    </row>
    <row r="110" spans="2:12" s="10" customFormat="1" ht="19.9" customHeight="1">
      <c r="B110" s="161"/>
      <c r="C110" s="106"/>
      <c r="D110" s="162" t="s">
        <v>1102</v>
      </c>
      <c r="E110" s="163"/>
      <c r="F110" s="163"/>
      <c r="G110" s="163"/>
      <c r="H110" s="163"/>
      <c r="I110" s="163"/>
      <c r="J110" s="164">
        <f>J446</f>
        <v>0</v>
      </c>
      <c r="K110" s="106"/>
      <c r="L110" s="165"/>
    </row>
    <row r="111" spans="2:12" s="10" customFormat="1" ht="19.9" customHeight="1">
      <c r="B111" s="161"/>
      <c r="C111" s="106"/>
      <c r="D111" s="162" t="s">
        <v>143</v>
      </c>
      <c r="E111" s="163"/>
      <c r="F111" s="163"/>
      <c r="G111" s="163"/>
      <c r="H111" s="163"/>
      <c r="I111" s="163"/>
      <c r="J111" s="164">
        <f>J460</f>
        <v>0</v>
      </c>
      <c r="K111" s="106"/>
      <c r="L111" s="165"/>
    </row>
    <row r="112" spans="2:12" s="9" customFormat="1" ht="24.95" customHeight="1">
      <c r="B112" s="155"/>
      <c r="C112" s="156"/>
      <c r="D112" s="157" t="s">
        <v>1103</v>
      </c>
      <c r="E112" s="158"/>
      <c r="F112" s="158"/>
      <c r="G112" s="158"/>
      <c r="H112" s="158"/>
      <c r="I112" s="158"/>
      <c r="J112" s="159">
        <f>J467</f>
        <v>0</v>
      </c>
      <c r="K112" s="156"/>
      <c r="L112" s="160"/>
    </row>
    <row r="113" spans="2:12" s="10" customFormat="1" ht="19.9" customHeight="1">
      <c r="B113" s="161"/>
      <c r="C113" s="106"/>
      <c r="D113" s="162" t="s">
        <v>1104</v>
      </c>
      <c r="E113" s="163"/>
      <c r="F113" s="163"/>
      <c r="G113" s="163"/>
      <c r="H113" s="163"/>
      <c r="I113" s="163"/>
      <c r="J113" s="164">
        <f>J468</f>
        <v>0</v>
      </c>
      <c r="K113" s="106"/>
      <c r="L113" s="165"/>
    </row>
    <row r="114" spans="2:12" s="9" customFormat="1" ht="24.95" customHeight="1">
      <c r="B114" s="155"/>
      <c r="C114" s="156"/>
      <c r="D114" s="157" t="s">
        <v>1105</v>
      </c>
      <c r="E114" s="158"/>
      <c r="F114" s="158"/>
      <c r="G114" s="158"/>
      <c r="H114" s="158"/>
      <c r="I114" s="158"/>
      <c r="J114" s="159">
        <f>J473</f>
        <v>0</v>
      </c>
      <c r="K114" s="156"/>
      <c r="L114" s="160"/>
    </row>
    <row r="115" spans="2:12" s="9" customFormat="1" ht="24.95" customHeight="1">
      <c r="B115" s="155"/>
      <c r="C115" s="156"/>
      <c r="D115" s="157" t="s">
        <v>144</v>
      </c>
      <c r="E115" s="158"/>
      <c r="F115" s="158"/>
      <c r="G115" s="158"/>
      <c r="H115" s="158"/>
      <c r="I115" s="158"/>
      <c r="J115" s="159">
        <f>J485</f>
        <v>0</v>
      </c>
      <c r="K115" s="156"/>
      <c r="L115" s="160"/>
    </row>
    <row r="116" spans="2:12" s="10" customFormat="1" ht="19.9" customHeight="1">
      <c r="B116" s="161"/>
      <c r="C116" s="106"/>
      <c r="D116" s="162" t="s">
        <v>146</v>
      </c>
      <c r="E116" s="163"/>
      <c r="F116" s="163"/>
      <c r="G116" s="163"/>
      <c r="H116" s="163"/>
      <c r="I116" s="163"/>
      <c r="J116" s="164">
        <f>J486</f>
        <v>0</v>
      </c>
      <c r="K116" s="106"/>
      <c r="L116" s="165"/>
    </row>
    <row r="117" spans="1:31" s="2" customFormat="1" ht="21.75" customHeight="1">
      <c r="A117" s="36"/>
      <c r="B117" s="37"/>
      <c r="C117" s="38"/>
      <c r="D117" s="38"/>
      <c r="E117" s="38"/>
      <c r="F117" s="38"/>
      <c r="G117" s="38"/>
      <c r="H117" s="38"/>
      <c r="I117" s="38"/>
      <c r="J117" s="38"/>
      <c r="K117" s="38"/>
      <c r="L117" s="53"/>
      <c r="S117" s="36"/>
      <c r="T117" s="36"/>
      <c r="U117" s="36"/>
      <c r="V117" s="36"/>
      <c r="W117" s="36"/>
      <c r="X117" s="36"/>
      <c r="Y117" s="36"/>
      <c r="Z117" s="36"/>
      <c r="AA117" s="36"/>
      <c r="AB117" s="36"/>
      <c r="AC117" s="36"/>
      <c r="AD117" s="36"/>
      <c r="AE117" s="36"/>
    </row>
    <row r="118" spans="1:31" s="2" customFormat="1" ht="6.95" customHeight="1">
      <c r="A118" s="36"/>
      <c r="B118" s="56"/>
      <c r="C118" s="57"/>
      <c r="D118" s="57"/>
      <c r="E118" s="57"/>
      <c r="F118" s="57"/>
      <c r="G118" s="57"/>
      <c r="H118" s="57"/>
      <c r="I118" s="57"/>
      <c r="J118" s="57"/>
      <c r="K118" s="57"/>
      <c r="L118" s="53"/>
      <c r="S118" s="36"/>
      <c r="T118" s="36"/>
      <c r="U118" s="36"/>
      <c r="V118" s="36"/>
      <c r="W118" s="36"/>
      <c r="X118" s="36"/>
      <c r="Y118" s="36"/>
      <c r="Z118" s="36"/>
      <c r="AA118" s="36"/>
      <c r="AB118" s="36"/>
      <c r="AC118" s="36"/>
      <c r="AD118" s="36"/>
      <c r="AE118" s="36"/>
    </row>
    <row r="122" spans="1:31" s="2" customFormat="1" ht="6.95" customHeight="1">
      <c r="A122" s="36"/>
      <c r="B122" s="58"/>
      <c r="C122" s="59"/>
      <c r="D122" s="59"/>
      <c r="E122" s="59"/>
      <c r="F122" s="59"/>
      <c r="G122" s="59"/>
      <c r="H122" s="59"/>
      <c r="I122" s="59"/>
      <c r="J122" s="59"/>
      <c r="K122" s="59"/>
      <c r="L122" s="53"/>
      <c r="S122" s="36"/>
      <c r="T122" s="36"/>
      <c r="U122" s="36"/>
      <c r="V122" s="36"/>
      <c r="W122" s="36"/>
      <c r="X122" s="36"/>
      <c r="Y122" s="36"/>
      <c r="Z122" s="36"/>
      <c r="AA122" s="36"/>
      <c r="AB122" s="36"/>
      <c r="AC122" s="36"/>
      <c r="AD122" s="36"/>
      <c r="AE122" s="36"/>
    </row>
    <row r="123" spans="1:31" s="2" customFormat="1" ht="24.95" customHeight="1">
      <c r="A123" s="36"/>
      <c r="B123" s="37"/>
      <c r="C123" s="24" t="s">
        <v>147</v>
      </c>
      <c r="D123" s="38"/>
      <c r="E123" s="38"/>
      <c r="F123" s="38"/>
      <c r="G123" s="38"/>
      <c r="H123" s="38"/>
      <c r="I123" s="38"/>
      <c r="J123" s="38"/>
      <c r="K123" s="38"/>
      <c r="L123" s="53"/>
      <c r="S123" s="36"/>
      <c r="T123" s="36"/>
      <c r="U123" s="36"/>
      <c r="V123" s="36"/>
      <c r="W123" s="36"/>
      <c r="X123" s="36"/>
      <c r="Y123" s="36"/>
      <c r="Z123" s="36"/>
      <c r="AA123" s="36"/>
      <c r="AB123" s="36"/>
      <c r="AC123" s="36"/>
      <c r="AD123" s="36"/>
      <c r="AE123" s="36"/>
    </row>
    <row r="124" spans="1:31" s="2" customFormat="1" ht="6.95" customHeight="1">
      <c r="A124" s="36"/>
      <c r="B124" s="37"/>
      <c r="C124" s="38"/>
      <c r="D124" s="38"/>
      <c r="E124" s="38"/>
      <c r="F124" s="38"/>
      <c r="G124" s="38"/>
      <c r="H124" s="38"/>
      <c r="I124" s="38"/>
      <c r="J124" s="38"/>
      <c r="K124" s="38"/>
      <c r="L124" s="53"/>
      <c r="S124" s="36"/>
      <c r="T124" s="36"/>
      <c r="U124" s="36"/>
      <c r="V124" s="36"/>
      <c r="W124" s="36"/>
      <c r="X124" s="36"/>
      <c r="Y124" s="36"/>
      <c r="Z124" s="36"/>
      <c r="AA124" s="36"/>
      <c r="AB124" s="36"/>
      <c r="AC124" s="36"/>
      <c r="AD124" s="36"/>
      <c r="AE124" s="36"/>
    </row>
    <row r="125" spans="1:31" s="2" customFormat="1" ht="12" customHeight="1">
      <c r="A125" s="36"/>
      <c r="B125" s="37"/>
      <c r="C125" s="30" t="s">
        <v>16</v>
      </c>
      <c r="D125" s="38"/>
      <c r="E125" s="38"/>
      <c r="F125" s="38"/>
      <c r="G125" s="38"/>
      <c r="H125" s="38"/>
      <c r="I125" s="38"/>
      <c r="J125" s="38"/>
      <c r="K125" s="38"/>
      <c r="L125" s="53"/>
      <c r="S125" s="36"/>
      <c r="T125" s="36"/>
      <c r="U125" s="36"/>
      <c r="V125" s="36"/>
      <c r="W125" s="36"/>
      <c r="X125" s="36"/>
      <c r="Y125" s="36"/>
      <c r="Z125" s="36"/>
      <c r="AA125" s="36"/>
      <c r="AB125" s="36"/>
      <c r="AC125" s="36"/>
      <c r="AD125" s="36"/>
      <c r="AE125" s="36"/>
    </row>
    <row r="126" spans="1:31" s="2" customFormat="1" ht="16.5" customHeight="1">
      <c r="A126" s="36"/>
      <c r="B126" s="37"/>
      <c r="C126" s="38"/>
      <c r="D126" s="38"/>
      <c r="E126" s="322" t="str">
        <f>E7</f>
        <v>LF objekt ZZ – rekonstrukce krovu, střechy, zateplení a výměna oken</v>
      </c>
      <c r="F126" s="323"/>
      <c r="G126" s="323"/>
      <c r="H126" s="323"/>
      <c r="I126" s="38"/>
      <c r="J126" s="38"/>
      <c r="K126" s="38"/>
      <c r="L126" s="53"/>
      <c r="S126" s="36"/>
      <c r="T126" s="36"/>
      <c r="U126" s="36"/>
      <c r="V126" s="36"/>
      <c r="W126" s="36"/>
      <c r="X126" s="36"/>
      <c r="Y126" s="36"/>
      <c r="Z126" s="36"/>
      <c r="AA126" s="36"/>
      <c r="AB126" s="36"/>
      <c r="AC126" s="36"/>
      <c r="AD126" s="36"/>
      <c r="AE126" s="36"/>
    </row>
    <row r="127" spans="2:12" s="1" customFormat="1" ht="12" customHeight="1">
      <c r="B127" s="22"/>
      <c r="C127" s="30" t="s">
        <v>117</v>
      </c>
      <c r="D127" s="23"/>
      <c r="E127" s="23"/>
      <c r="F127" s="23"/>
      <c r="G127" s="23"/>
      <c r="H127" s="23"/>
      <c r="I127" s="23"/>
      <c r="J127" s="23"/>
      <c r="K127" s="23"/>
      <c r="L127" s="21"/>
    </row>
    <row r="128" spans="1:31" s="2" customFormat="1" ht="16.5" customHeight="1">
      <c r="A128" s="36"/>
      <c r="B128" s="37"/>
      <c r="C128" s="38"/>
      <c r="D128" s="38"/>
      <c r="E128" s="322" t="s">
        <v>118</v>
      </c>
      <c r="F128" s="321"/>
      <c r="G128" s="321"/>
      <c r="H128" s="321"/>
      <c r="I128" s="38"/>
      <c r="J128" s="38"/>
      <c r="K128" s="38"/>
      <c r="L128" s="53"/>
      <c r="S128" s="36"/>
      <c r="T128" s="36"/>
      <c r="U128" s="36"/>
      <c r="V128" s="36"/>
      <c r="W128" s="36"/>
      <c r="X128" s="36"/>
      <c r="Y128" s="36"/>
      <c r="Z128" s="36"/>
      <c r="AA128" s="36"/>
      <c r="AB128" s="36"/>
      <c r="AC128" s="36"/>
      <c r="AD128" s="36"/>
      <c r="AE128" s="36"/>
    </row>
    <row r="129" spans="1:31" s="2" customFormat="1" ht="12" customHeight="1">
      <c r="A129" s="36"/>
      <c r="B129" s="37"/>
      <c r="C129" s="30" t="s">
        <v>119</v>
      </c>
      <c r="D129" s="38"/>
      <c r="E129" s="38"/>
      <c r="F129" s="38"/>
      <c r="G129" s="38"/>
      <c r="H129" s="38"/>
      <c r="I129" s="38"/>
      <c r="J129" s="38"/>
      <c r="K129" s="38"/>
      <c r="L129" s="53"/>
      <c r="S129" s="36"/>
      <c r="T129" s="36"/>
      <c r="U129" s="36"/>
      <c r="V129" s="36"/>
      <c r="W129" s="36"/>
      <c r="X129" s="36"/>
      <c r="Y129" s="36"/>
      <c r="Z129" s="36"/>
      <c r="AA129" s="36"/>
      <c r="AB129" s="36"/>
      <c r="AC129" s="36"/>
      <c r="AD129" s="36"/>
      <c r="AE129" s="36"/>
    </row>
    <row r="130" spans="1:31" s="2" customFormat="1" ht="16.5" customHeight="1">
      <c r="A130" s="36"/>
      <c r="B130" s="37"/>
      <c r="C130" s="38"/>
      <c r="D130" s="38"/>
      <c r="E130" s="310" t="str">
        <f>E11</f>
        <v>2 - ZATEPLENÍ OBJEKTU A VÝMĚNA OKEN</v>
      </c>
      <c r="F130" s="321"/>
      <c r="G130" s="321"/>
      <c r="H130" s="321"/>
      <c r="I130" s="38"/>
      <c r="J130" s="38"/>
      <c r="K130" s="38"/>
      <c r="L130" s="53"/>
      <c r="S130" s="36"/>
      <c r="T130" s="36"/>
      <c r="U130" s="36"/>
      <c r="V130" s="36"/>
      <c r="W130" s="36"/>
      <c r="X130" s="36"/>
      <c r="Y130" s="36"/>
      <c r="Z130" s="36"/>
      <c r="AA130" s="36"/>
      <c r="AB130" s="36"/>
      <c r="AC130" s="36"/>
      <c r="AD130" s="36"/>
      <c r="AE130" s="36"/>
    </row>
    <row r="131" spans="1:31" s="2" customFormat="1" ht="6.95" customHeight="1">
      <c r="A131" s="36"/>
      <c r="B131" s="37"/>
      <c r="C131" s="38"/>
      <c r="D131" s="38"/>
      <c r="E131" s="38"/>
      <c r="F131" s="38"/>
      <c r="G131" s="38"/>
      <c r="H131" s="38"/>
      <c r="I131" s="38"/>
      <c r="J131" s="38"/>
      <c r="K131" s="38"/>
      <c r="L131" s="53"/>
      <c r="S131" s="36"/>
      <c r="T131" s="36"/>
      <c r="U131" s="36"/>
      <c r="V131" s="36"/>
      <c r="W131" s="36"/>
      <c r="X131" s="36"/>
      <c r="Y131" s="36"/>
      <c r="Z131" s="36"/>
      <c r="AA131" s="36"/>
      <c r="AB131" s="36"/>
      <c r="AC131" s="36"/>
      <c r="AD131" s="36"/>
      <c r="AE131" s="36"/>
    </row>
    <row r="132" spans="1:31" s="2" customFormat="1" ht="12" customHeight="1">
      <c r="A132" s="36"/>
      <c r="B132" s="37"/>
      <c r="C132" s="30" t="s">
        <v>22</v>
      </c>
      <c r="D132" s="38"/>
      <c r="E132" s="38"/>
      <c r="F132" s="28" t="str">
        <f>F14</f>
        <v xml:space="preserve"> </v>
      </c>
      <c r="G132" s="38"/>
      <c r="H132" s="38"/>
      <c r="I132" s="30" t="s">
        <v>24</v>
      </c>
      <c r="J132" s="68" t="str">
        <f>IF(J14="","",J14)</f>
        <v>11. 9. 2021</v>
      </c>
      <c r="K132" s="38"/>
      <c r="L132" s="53"/>
      <c r="S132" s="36"/>
      <c r="T132" s="36"/>
      <c r="U132" s="36"/>
      <c r="V132" s="36"/>
      <c r="W132" s="36"/>
      <c r="X132" s="36"/>
      <c r="Y132" s="36"/>
      <c r="Z132" s="36"/>
      <c r="AA132" s="36"/>
      <c r="AB132" s="36"/>
      <c r="AC132" s="36"/>
      <c r="AD132" s="36"/>
      <c r="AE132" s="36"/>
    </row>
    <row r="133" spans="1:31" s="2" customFormat="1" ht="6.95" customHeight="1">
      <c r="A133" s="36"/>
      <c r="B133" s="37"/>
      <c r="C133" s="38"/>
      <c r="D133" s="38"/>
      <c r="E133" s="38"/>
      <c r="F133" s="38"/>
      <c r="G133" s="38"/>
      <c r="H133" s="38"/>
      <c r="I133" s="38"/>
      <c r="J133" s="38"/>
      <c r="K133" s="38"/>
      <c r="L133" s="53"/>
      <c r="S133" s="36"/>
      <c r="T133" s="36"/>
      <c r="U133" s="36"/>
      <c r="V133" s="36"/>
      <c r="W133" s="36"/>
      <c r="X133" s="36"/>
      <c r="Y133" s="36"/>
      <c r="Z133" s="36"/>
      <c r="AA133" s="36"/>
      <c r="AB133" s="36"/>
      <c r="AC133" s="36"/>
      <c r="AD133" s="36"/>
      <c r="AE133" s="36"/>
    </row>
    <row r="134" spans="1:31" s="2" customFormat="1" ht="25.7" customHeight="1">
      <c r="A134" s="36"/>
      <c r="B134" s="37"/>
      <c r="C134" s="30" t="s">
        <v>30</v>
      </c>
      <c r="D134" s="38"/>
      <c r="E134" s="38"/>
      <c r="F134" s="28" t="str">
        <f>E17</f>
        <v xml:space="preserve">Ostravská univerzita </v>
      </c>
      <c r="G134" s="38"/>
      <c r="H134" s="38"/>
      <c r="I134" s="30" t="s">
        <v>36</v>
      </c>
      <c r="J134" s="34" t="str">
        <f>E23</f>
        <v>MARPO s.r.o., 28. října 66/201, Ostrava</v>
      </c>
      <c r="K134" s="38"/>
      <c r="L134" s="53"/>
      <c r="S134" s="36"/>
      <c r="T134" s="36"/>
      <c r="U134" s="36"/>
      <c r="V134" s="36"/>
      <c r="W134" s="36"/>
      <c r="X134" s="36"/>
      <c r="Y134" s="36"/>
      <c r="Z134" s="36"/>
      <c r="AA134" s="36"/>
      <c r="AB134" s="36"/>
      <c r="AC134" s="36"/>
      <c r="AD134" s="36"/>
      <c r="AE134" s="36"/>
    </row>
    <row r="135" spans="1:31" s="2" customFormat="1" ht="15.2" customHeight="1">
      <c r="A135" s="36"/>
      <c r="B135" s="37"/>
      <c r="C135" s="30" t="s">
        <v>34</v>
      </c>
      <c r="D135" s="38"/>
      <c r="E135" s="38"/>
      <c r="F135" s="28" t="str">
        <f>IF(E20="","",E20)</f>
        <v>Vyplň údaj</v>
      </c>
      <c r="G135" s="38"/>
      <c r="H135" s="38"/>
      <c r="I135" s="30" t="s">
        <v>39</v>
      </c>
      <c r="J135" s="34" t="str">
        <f>E26</f>
        <v xml:space="preserve"> </v>
      </c>
      <c r="K135" s="38"/>
      <c r="L135" s="53"/>
      <c r="S135" s="36"/>
      <c r="T135" s="36"/>
      <c r="U135" s="36"/>
      <c r="V135" s="36"/>
      <c r="W135" s="36"/>
      <c r="X135" s="36"/>
      <c r="Y135" s="36"/>
      <c r="Z135" s="36"/>
      <c r="AA135" s="36"/>
      <c r="AB135" s="36"/>
      <c r="AC135" s="36"/>
      <c r="AD135" s="36"/>
      <c r="AE135" s="36"/>
    </row>
    <row r="136" spans="1:31" s="2" customFormat="1" ht="10.35" customHeight="1">
      <c r="A136" s="36"/>
      <c r="B136" s="37"/>
      <c r="C136" s="38"/>
      <c r="D136" s="38"/>
      <c r="E136" s="38"/>
      <c r="F136" s="38"/>
      <c r="G136" s="38"/>
      <c r="H136" s="38"/>
      <c r="I136" s="38"/>
      <c r="J136" s="38"/>
      <c r="K136" s="38"/>
      <c r="L136" s="53"/>
      <c r="S136" s="36"/>
      <c r="T136" s="36"/>
      <c r="U136" s="36"/>
      <c r="V136" s="36"/>
      <c r="W136" s="36"/>
      <c r="X136" s="36"/>
      <c r="Y136" s="36"/>
      <c r="Z136" s="36"/>
      <c r="AA136" s="36"/>
      <c r="AB136" s="36"/>
      <c r="AC136" s="36"/>
      <c r="AD136" s="36"/>
      <c r="AE136" s="36"/>
    </row>
    <row r="137" spans="1:31" s="11" customFormat="1" ht="29.25" customHeight="1">
      <c r="A137" s="166"/>
      <c r="B137" s="167"/>
      <c r="C137" s="168" t="s">
        <v>148</v>
      </c>
      <c r="D137" s="169" t="s">
        <v>67</v>
      </c>
      <c r="E137" s="169" t="s">
        <v>63</v>
      </c>
      <c r="F137" s="169" t="s">
        <v>64</v>
      </c>
      <c r="G137" s="169" t="s">
        <v>149</v>
      </c>
      <c r="H137" s="169" t="s">
        <v>150</v>
      </c>
      <c r="I137" s="169" t="s">
        <v>151</v>
      </c>
      <c r="J137" s="169" t="s">
        <v>123</v>
      </c>
      <c r="K137" s="170" t="s">
        <v>152</v>
      </c>
      <c r="L137" s="171"/>
      <c r="M137" s="77" t="s">
        <v>1</v>
      </c>
      <c r="N137" s="78" t="s">
        <v>46</v>
      </c>
      <c r="O137" s="78" t="s">
        <v>153</v>
      </c>
      <c r="P137" s="78" t="s">
        <v>154</v>
      </c>
      <c r="Q137" s="78" t="s">
        <v>155</v>
      </c>
      <c r="R137" s="78" t="s">
        <v>156</v>
      </c>
      <c r="S137" s="78" t="s">
        <v>157</v>
      </c>
      <c r="T137" s="79" t="s">
        <v>158</v>
      </c>
      <c r="U137" s="166"/>
      <c r="V137" s="166"/>
      <c r="W137" s="166"/>
      <c r="X137" s="166"/>
      <c r="Y137" s="166"/>
      <c r="Z137" s="166"/>
      <c r="AA137" s="166"/>
      <c r="AB137" s="166"/>
      <c r="AC137" s="166"/>
      <c r="AD137" s="166"/>
      <c r="AE137" s="166"/>
    </row>
    <row r="138" spans="1:63" s="2" customFormat="1" ht="22.9" customHeight="1">
      <c r="A138" s="36"/>
      <c r="B138" s="37"/>
      <c r="C138" s="84" t="s">
        <v>159</v>
      </c>
      <c r="D138" s="38"/>
      <c r="E138" s="38"/>
      <c r="F138" s="38"/>
      <c r="G138" s="38"/>
      <c r="H138" s="38"/>
      <c r="I138" s="38"/>
      <c r="J138" s="172">
        <f>BK138</f>
        <v>0</v>
      </c>
      <c r="K138" s="38"/>
      <c r="L138" s="41"/>
      <c r="M138" s="80"/>
      <c r="N138" s="173"/>
      <c r="O138" s="81"/>
      <c r="P138" s="174">
        <f>P139+P264+P467+P473+P485</f>
        <v>0</v>
      </c>
      <c r="Q138" s="81"/>
      <c r="R138" s="174">
        <f>R139+R264+R467+R473+R485</f>
        <v>167.81877872999996</v>
      </c>
      <c r="S138" s="81"/>
      <c r="T138" s="175">
        <f>T139+T264+T467+T473+T485</f>
        <v>221.93082495000002</v>
      </c>
      <c r="U138" s="36"/>
      <c r="V138" s="36"/>
      <c r="W138" s="36"/>
      <c r="X138" s="36"/>
      <c r="Y138" s="36"/>
      <c r="Z138" s="36"/>
      <c r="AA138" s="36"/>
      <c r="AB138" s="36"/>
      <c r="AC138" s="36"/>
      <c r="AD138" s="36"/>
      <c r="AE138" s="36"/>
      <c r="AT138" s="18" t="s">
        <v>81</v>
      </c>
      <c r="AU138" s="18" t="s">
        <v>125</v>
      </c>
      <c r="BK138" s="176">
        <f>BK139+BK264+BK467+BK473+BK485</f>
        <v>0</v>
      </c>
    </row>
    <row r="139" spans="2:63" s="12" customFormat="1" ht="25.9" customHeight="1">
      <c r="B139" s="177"/>
      <c r="C139" s="178"/>
      <c r="D139" s="179" t="s">
        <v>81</v>
      </c>
      <c r="E139" s="180" t="s">
        <v>160</v>
      </c>
      <c r="F139" s="180" t="s">
        <v>161</v>
      </c>
      <c r="G139" s="178"/>
      <c r="H139" s="178"/>
      <c r="I139" s="181"/>
      <c r="J139" s="182">
        <f>BK139</f>
        <v>0</v>
      </c>
      <c r="K139" s="178"/>
      <c r="L139" s="183"/>
      <c r="M139" s="184"/>
      <c r="N139" s="185"/>
      <c r="O139" s="185"/>
      <c r="P139" s="186">
        <f>P140+P142+P222+P254+P262</f>
        <v>0</v>
      </c>
      <c r="Q139" s="185"/>
      <c r="R139" s="186">
        <f>R140+R142+R222+R254+R262</f>
        <v>161.46455043999995</v>
      </c>
      <c r="S139" s="185"/>
      <c r="T139" s="187">
        <f>T140+T142+T222+T254+T262</f>
        <v>218.419769</v>
      </c>
      <c r="AR139" s="188" t="s">
        <v>89</v>
      </c>
      <c r="AT139" s="189" t="s">
        <v>81</v>
      </c>
      <c r="AU139" s="189" t="s">
        <v>82</v>
      </c>
      <c r="AY139" s="188" t="s">
        <v>162</v>
      </c>
      <c r="BK139" s="190">
        <f>BK140+BK142+BK222+BK254+BK262</f>
        <v>0</v>
      </c>
    </row>
    <row r="140" spans="2:63" s="12" customFormat="1" ht="22.9" customHeight="1">
      <c r="B140" s="177"/>
      <c r="C140" s="178"/>
      <c r="D140" s="179" t="s">
        <v>81</v>
      </c>
      <c r="E140" s="191" t="s">
        <v>98</v>
      </c>
      <c r="F140" s="191" t="s">
        <v>163</v>
      </c>
      <c r="G140" s="178"/>
      <c r="H140" s="178"/>
      <c r="I140" s="181"/>
      <c r="J140" s="192">
        <f>BK140</f>
        <v>0</v>
      </c>
      <c r="K140" s="178"/>
      <c r="L140" s="183"/>
      <c r="M140" s="184"/>
      <c r="N140" s="185"/>
      <c r="O140" s="185"/>
      <c r="P140" s="186">
        <f>P141</f>
        <v>0</v>
      </c>
      <c r="Q140" s="185"/>
      <c r="R140" s="186">
        <f>R141</f>
        <v>16.16779157</v>
      </c>
      <c r="S140" s="185"/>
      <c r="T140" s="187">
        <f>T141</f>
        <v>0</v>
      </c>
      <c r="AR140" s="188" t="s">
        <v>89</v>
      </c>
      <c r="AT140" s="189" t="s">
        <v>81</v>
      </c>
      <c r="AU140" s="189" t="s">
        <v>89</v>
      </c>
      <c r="AY140" s="188" t="s">
        <v>162</v>
      </c>
      <c r="BK140" s="190">
        <f>BK141</f>
        <v>0</v>
      </c>
    </row>
    <row r="141" spans="1:65" s="2" customFormat="1" ht="16.5" customHeight="1">
      <c r="A141" s="36"/>
      <c r="B141" s="37"/>
      <c r="C141" s="193" t="s">
        <v>89</v>
      </c>
      <c r="D141" s="193" t="s">
        <v>164</v>
      </c>
      <c r="E141" s="194" t="s">
        <v>1106</v>
      </c>
      <c r="F141" s="195" t="s">
        <v>1107</v>
      </c>
      <c r="G141" s="196" t="s">
        <v>167</v>
      </c>
      <c r="H141" s="197">
        <v>565.901</v>
      </c>
      <c r="I141" s="198"/>
      <c r="J141" s="199">
        <f>ROUND(I141*H141,2)</f>
        <v>0</v>
      </c>
      <c r="K141" s="195" t="s">
        <v>168</v>
      </c>
      <c r="L141" s="41"/>
      <c r="M141" s="200" t="s">
        <v>1</v>
      </c>
      <c r="N141" s="201" t="s">
        <v>47</v>
      </c>
      <c r="O141" s="73"/>
      <c r="P141" s="202">
        <f>O141*H141</f>
        <v>0</v>
      </c>
      <c r="Q141" s="202">
        <v>0.02857</v>
      </c>
      <c r="R141" s="202">
        <f>Q141*H141</f>
        <v>16.16779157</v>
      </c>
      <c r="S141" s="202">
        <v>0</v>
      </c>
      <c r="T141" s="203">
        <f>S141*H141</f>
        <v>0</v>
      </c>
      <c r="U141" s="36"/>
      <c r="V141" s="36"/>
      <c r="W141" s="36"/>
      <c r="X141" s="36"/>
      <c r="Y141" s="36"/>
      <c r="Z141" s="36"/>
      <c r="AA141" s="36"/>
      <c r="AB141" s="36"/>
      <c r="AC141" s="36"/>
      <c r="AD141" s="36"/>
      <c r="AE141" s="36"/>
      <c r="AR141" s="204" t="s">
        <v>169</v>
      </c>
      <c r="AT141" s="204" t="s">
        <v>164</v>
      </c>
      <c r="AU141" s="204" t="s">
        <v>91</v>
      </c>
      <c r="AY141" s="18" t="s">
        <v>162</v>
      </c>
      <c r="BE141" s="205">
        <f>IF(N141="základní",J141,0)</f>
        <v>0</v>
      </c>
      <c r="BF141" s="205">
        <f>IF(N141="snížená",J141,0)</f>
        <v>0</v>
      </c>
      <c r="BG141" s="205">
        <f>IF(N141="zákl. přenesená",J141,0)</f>
        <v>0</v>
      </c>
      <c r="BH141" s="205">
        <f>IF(N141="sníž. přenesená",J141,0)</f>
        <v>0</v>
      </c>
      <c r="BI141" s="205">
        <f>IF(N141="nulová",J141,0)</f>
        <v>0</v>
      </c>
      <c r="BJ141" s="18" t="s">
        <v>89</v>
      </c>
      <c r="BK141" s="205">
        <f>ROUND(I141*H141,2)</f>
        <v>0</v>
      </c>
      <c r="BL141" s="18" t="s">
        <v>169</v>
      </c>
      <c r="BM141" s="204" t="s">
        <v>1108</v>
      </c>
    </row>
    <row r="142" spans="2:63" s="12" customFormat="1" ht="22.9" customHeight="1">
      <c r="B142" s="177"/>
      <c r="C142" s="178"/>
      <c r="D142" s="179" t="s">
        <v>81</v>
      </c>
      <c r="E142" s="191" t="s">
        <v>192</v>
      </c>
      <c r="F142" s="191" t="s">
        <v>231</v>
      </c>
      <c r="G142" s="178"/>
      <c r="H142" s="178"/>
      <c r="I142" s="181"/>
      <c r="J142" s="192">
        <f>BK142</f>
        <v>0</v>
      </c>
      <c r="K142" s="178"/>
      <c r="L142" s="183"/>
      <c r="M142" s="184"/>
      <c r="N142" s="185"/>
      <c r="O142" s="185"/>
      <c r="P142" s="186">
        <f>SUM(P143:P221)</f>
        <v>0</v>
      </c>
      <c r="Q142" s="185"/>
      <c r="R142" s="186">
        <f>SUM(R143:R221)</f>
        <v>145.20473256999998</v>
      </c>
      <c r="S142" s="185"/>
      <c r="T142" s="187">
        <f>SUM(T143:T221)</f>
        <v>0</v>
      </c>
      <c r="AR142" s="188" t="s">
        <v>89</v>
      </c>
      <c r="AT142" s="189" t="s">
        <v>81</v>
      </c>
      <c r="AU142" s="189" t="s">
        <v>89</v>
      </c>
      <c r="AY142" s="188" t="s">
        <v>162</v>
      </c>
      <c r="BK142" s="190">
        <f>SUM(BK143:BK221)</f>
        <v>0</v>
      </c>
    </row>
    <row r="143" spans="1:65" s="2" customFormat="1" ht="16.5" customHeight="1">
      <c r="A143" s="36"/>
      <c r="B143" s="37"/>
      <c r="C143" s="193" t="s">
        <v>91</v>
      </c>
      <c r="D143" s="193" t="s">
        <v>164</v>
      </c>
      <c r="E143" s="194" t="s">
        <v>1109</v>
      </c>
      <c r="F143" s="195" t="s">
        <v>1110</v>
      </c>
      <c r="G143" s="196" t="s">
        <v>167</v>
      </c>
      <c r="H143" s="197">
        <v>565.901</v>
      </c>
      <c r="I143" s="198"/>
      <c r="J143" s="199">
        <f>ROUND(I143*H143,2)</f>
        <v>0</v>
      </c>
      <c r="K143" s="195" t="s">
        <v>168</v>
      </c>
      <c r="L143" s="41"/>
      <c r="M143" s="200" t="s">
        <v>1</v>
      </c>
      <c r="N143" s="201" t="s">
        <v>47</v>
      </c>
      <c r="O143" s="73"/>
      <c r="P143" s="202">
        <f>O143*H143</f>
        <v>0</v>
      </c>
      <c r="Q143" s="202">
        <v>0.03273</v>
      </c>
      <c r="R143" s="202">
        <f>Q143*H143</f>
        <v>18.52193973</v>
      </c>
      <c r="S143" s="202">
        <v>0</v>
      </c>
      <c r="T143" s="203">
        <f>S143*H143</f>
        <v>0</v>
      </c>
      <c r="U143" s="36"/>
      <c r="V143" s="36"/>
      <c r="W143" s="36"/>
      <c r="X143" s="36"/>
      <c r="Y143" s="36"/>
      <c r="Z143" s="36"/>
      <c r="AA143" s="36"/>
      <c r="AB143" s="36"/>
      <c r="AC143" s="36"/>
      <c r="AD143" s="36"/>
      <c r="AE143" s="36"/>
      <c r="AR143" s="204" t="s">
        <v>169</v>
      </c>
      <c r="AT143" s="204" t="s">
        <v>164</v>
      </c>
      <c r="AU143" s="204" t="s">
        <v>91</v>
      </c>
      <c r="AY143" s="18" t="s">
        <v>162</v>
      </c>
      <c r="BE143" s="205">
        <f>IF(N143="základní",J143,0)</f>
        <v>0</v>
      </c>
      <c r="BF143" s="205">
        <f>IF(N143="snížená",J143,0)</f>
        <v>0</v>
      </c>
      <c r="BG143" s="205">
        <f>IF(N143="zákl. přenesená",J143,0)</f>
        <v>0</v>
      </c>
      <c r="BH143" s="205">
        <f>IF(N143="sníž. přenesená",J143,0)</f>
        <v>0</v>
      </c>
      <c r="BI143" s="205">
        <f>IF(N143="nulová",J143,0)</f>
        <v>0</v>
      </c>
      <c r="BJ143" s="18" t="s">
        <v>89</v>
      </c>
      <c r="BK143" s="205">
        <f>ROUND(I143*H143,2)</f>
        <v>0</v>
      </c>
      <c r="BL143" s="18" t="s">
        <v>169</v>
      </c>
      <c r="BM143" s="204" t="s">
        <v>1111</v>
      </c>
    </row>
    <row r="144" spans="2:51" s="14" customFormat="1" ht="12">
      <c r="B144" s="217"/>
      <c r="C144" s="218"/>
      <c r="D144" s="208" t="s">
        <v>171</v>
      </c>
      <c r="E144" s="219" t="s">
        <v>1</v>
      </c>
      <c r="F144" s="220" t="s">
        <v>1112</v>
      </c>
      <c r="G144" s="218"/>
      <c r="H144" s="221">
        <v>565.901</v>
      </c>
      <c r="I144" s="222"/>
      <c r="J144" s="218"/>
      <c r="K144" s="218"/>
      <c r="L144" s="223"/>
      <c r="M144" s="224"/>
      <c r="N144" s="225"/>
      <c r="O144" s="225"/>
      <c r="P144" s="225"/>
      <c r="Q144" s="225"/>
      <c r="R144" s="225"/>
      <c r="S144" s="225"/>
      <c r="T144" s="226"/>
      <c r="AT144" s="227" t="s">
        <v>171</v>
      </c>
      <c r="AU144" s="227" t="s">
        <v>91</v>
      </c>
      <c r="AV144" s="14" t="s">
        <v>91</v>
      </c>
      <c r="AW144" s="14" t="s">
        <v>38</v>
      </c>
      <c r="AX144" s="14" t="s">
        <v>82</v>
      </c>
      <c r="AY144" s="227" t="s">
        <v>162</v>
      </c>
    </row>
    <row r="145" spans="2:51" s="15" customFormat="1" ht="12">
      <c r="B145" s="228"/>
      <c r="C145" s="229"/>
      <c r="D145" s="208" t="s">
        <v>171</v>
      </c>
      <c r="E145" s="230" t="s">
        <v>1</v>
      </c>
      <c r="F145" s="231" t="s">
        <v>174</v>
      </c>
      <c r="G145" s="229"/>
      <c r="H145" s="232">
        <v>565.901</v>
      </c>
      <c r="I145" s="233"/>
      <c r="J145" s="229"/>
      <c r="K145" s="229"/>
      <c r="L145" s="234"/>
      <c r="M145" s="235"/>
      <c r="N145" s="236"/>
      <c r="O145" s="236"/>
      <c r="P145" s="236"/>
      <c r="Q145" s="236"/>
      <c r="R145" s="236"/>
      <c r="S145" s="236"/>
      <c r="T145" s="237"/>
      <c r="AT145" s="238" t="s">
        <v>171</v>
      </c>
      <c r="AU145" s="238" t="s">
        <v>91</v>
      </c>
      <c r="AV145" s="15" t="s">
        <v>169</v>
      </c>
      <c r="AW145" s="15" t="s">
        <v>38</v>
      </c>
      <c r="AX145" s="15" t="s">
        <v>89</v>
      </c>
      <c r="AY145" s="238" t="s">
        <v>162</v>
      </c>
    </row>
    <row r="146" spans="1:65" s="2" customFormat="1" ht="24.2" customHeight="1">
      <c r="A146" s="36"/>
      <c r="B146" s="37"/>
      <c r="C146" s="193" t="s">
        <v>98</v>
      </c>
      <c r="D146" s="193" t="s">
        <v>164</v>
      </c>
      <c r="E146" s="194" t="s">
        <v>1113</v>
      </c>
      <c r="F146" s="195" t="s">
        <v>1114</v>
      </c>
      <c r="G146" s="196" t="s">
        <v>167</v>
      </c>
      <c r="H146" s="197">
        <v>565.901</v>
      </c>
      <c r="I146" s="198"/>
      <c r="J146" s="199">
        <f>ROUND(I146*H146,2)</f>
        <v>0</v>
      </c>
      <c r="K146" s="195" t="s">
        <v>286</v>
      </c>
      <c r="L146" s="41"/>
      <c r="M146" s="200" t="s">
        <v>1</v>
      </c>
      <c r="N146" s="201" t="s">
        <v>47</v>
      </c>
      <c r="O146" s="73"/>
      <c r="P146" s="202">
        <f>O146*H146</f>
        <v>0</v>
      </c>
      <c r="Q146" s="202">
        <v>0</v>
      </c>
      <c r="R146" s="202">
        <f>Q146*H146</f>
        <v>0</v>
      </c>
      <c r="S146" s="202">
        <v>0</v>
      </c>
      <c r="T146" s="203">
        <f>S146*H146</f>
        <v>0</v>
      </c>
      <c r="U146" s="36"/>
      <c r="V146" s="36"/>
      <c r="W146" s="36"/>
      <c r="X146" s="36"/>
      <c r="Y146" s="36"/>
      <c r="Z146" s="36"/>
      <c r="AA146" s="36"/>
      <c r="AB146" s="36"/>
      <c r="AC146" s="36"/>
      <c r="AD146" s="36"/>
      <c r="AE146" s="36"/>
      <c r="AR146" s="204" t="s">
        <v>169</v>
      </c>
      <c r="AT146" s="204" t="s">
        <v>164</v>
      </c>
      <c r="AU146" s="204" t="s">
        <v>91</v>
      </c>
      <c r="AY146" s="18" t="s">
        <v>162</v>
      </c>
      <c r="BE146" s="205">
        <f>IF(N146="základní",J146,0)</f>
        <v>0</v>
      </c>
      <c r="BF146" s="205">
        <f>IF(N146="snížená",J146,0)</f>
        <v>0</v>
      </c>
      <c r="BG146" s="205">
        <f>IF(N146="zákl. přenesená",J146,0)</f>
        <v>0</v>
      </c>
      <c r="BH146" s="205">
        <f>IF(N146="sníž. přenesená",J146,0)</f>
        <v>0</v>
      </c>
      <c r="BI146" s="205">
        <f>IF(N146="nulová",J146,0)</f>
        <v>0</v>
      </c>
      <c r="BJ146" s="18" t="s">
        <v>89</v>
      </c>
      <c r="BK146" s="205">
        <f>ROUND(I146*H146,2)</f>
        <v>0</v>
      </c>
      <c r="BL146" s="18" t="s">
        <v>169</v>
      </c>
      <c r="BM146" s="204" t="s">
        <v>1115</v>
      </c>
    </row>
    <row r="147" spans="2:51" s="13" customFormat="1" ht="12">
      <c r="B147" s="206"/>
      <c r="C147" s="207"/>
      <c r="D147" s="208" t="s">
        <v>171</v>
      </c>
      <c r="E147" s="209" t="s">
        <v>1</v>
      </c>
      <c r="F147" s="210" t="s">
        <v>1116</v>
      </c>
      <c r="G147" s="207"/>
      <c r="H147" s="209" t="s">
        <v>1</v>
      </c>
      <c r="I147" s="211"/>
      <c r="J147" s="207"/>
      <c r="K147" s="207"/>
      <c r="L147" s="212"/>
      <c r="M147" s="213"/>
      <c r="N147" s="214"/>
      <c r="O147" s="214"/>
      <c r="P147" s="214"/>
      <c r="Q147" s="214"/>
      <c r="R147" s="214"/>
      <c r="S147" s="214"/>
      <c r="T147" s="215"/>
      <c r="AT147" s="216" t="s">
        <v>171</v>
      </c>
      <c r="AU147" s="216" t="s">
        <v>91</v>
      </c>
      <c r="AV147" s="13" t="s">
        <v>89</v>
      </c>
      <c r="AW147" s="13" t="s">
        <v>38</v>
      </c>
      <c r="AX147" s="13" t="s">
        <v>82</v>
      </c>
      <c r="AY147" s="216" t="s">
        <v>162</v>
      </c>
    </row>
    <row r="148" spans="2:51" s="13" customFormat="1" ht="12">
      <c r="B148" s="206"/>
      <c r="C148" s="207"/>
      <c r="D148" s="208" t="s">
        <v>171</v>
      </c>
      <c r="E148" s="209" t="s">
        <v>1</v>
      </c>
      <c r="F148" s="210" t="s">
        <v>1117</v>
      </c>
      <c r="G148" s="207"/>
      <c r="H148" s="209" t="s">
        <v>1</v>
      </c>
      <c r="I148" s="211"/>
      <c r="J148" s="207"/>
      <c r="K148" s="207"/>
      <c r="L148" s="212"/>
      <c r="M148" s="213"/>
      <c r="N148" s="214"/>
      <c r="O148" s="214"/>
      <c r="P148" s="214"/>
      <c r="Q148" s="214"/>
      <c r="R148" s="214"/>
      <c r="S148" s="214"/>
      <c r="T148" s="215"/>
      <c r="AT148" s="216" t="s">
        <v>171</v>
      </c>
      <c r="AU148" s="216" t="s">
        <v>91</v>
      </c>
      <c r="AV148" s="13" t="s">
        <v>89</v>
      </c>
      <c r="AW148" s="13" t="s">
        <v>38</v>
      </c>
      <c r="AX148" s="13" t="s">
        <v>82</v>
      </c>
      <c r="AY148" s="216" t="s">
        <v>162</v>
      </c>
    </row>
    <row r="149" spans="2:51" s="14" customFormat="1" ht="12">
      <c r="B149" s="217"/>
      <c r="C149" s="218"/>
      <c r="D149" s="208" t="s">
        <v>171</v>
      </c>
      <c r="E149" s="219" t="s">
        <v>1</v>
      </c>
      <c r="F149" s="220" t="s">
        <v>1112</v>
      </c>
      <c r="G149" s="218"/>
      <c r="H149" s="221">
        <v>565.901</v>
      </c>
      <c r="I149" s="222"/>
      <c r="J149" s="218"/>
      <c r="K149" s="218"/>
      <c r="L149" s="223"/>
      <c r="M149" s="224"/>
      <c r="N149" s="225"/>
      <c r="O149" s="225"/>
      <c r="P149" s="225"/>
      <c r="Q149" s="225"/>
      <c r="R149" s="225"/>
      <c r="S149" s="225"/>
      <c r="T149" s="226"/>
      <c r="AT149" s="227" t="s">
        <v>171</v>
      </c>
      <c r="AU149" s="227" t="s">
        <v>91</v>
      </c>
      <c r="AV149" s="14" t="s">
        <v>91</v>
      </c>
      <c r="AW149" s="14" t="s">
        <v>38</v>
      </c>
      <c r="AX149" s="14" t="s">
        <v>82</v>
      </c>
      <c r="AY149" s="227" t="s">
        <v>162</v>
      </c>
    </row>
    <row r="150" spans="2:51" s="15" customFormat="1" ht="12">
      <c r="B150" s="228"/>
      <c r="C150" s="229"/>
      <c r="D150" s="208" t="s">
        <v>171</v>
      </c>
      <c r="E150" s="230" t="s">
        <v>1</v>
      </c>
      <c r="F150" s="231" t="s">
        <v>174</v>
      </c>
      <c r="G150" s="229"/>
      <c r="H150" s="232">
        <v>565.901</v>
      </c>
      <c r="I150" s="233"/>
      <c r="J150" s="229"/>
      <c r="K150" s="229"/>
      <c r="L150" s="234"/>
      <c r="M150" s="235"/>
      <c r="N150" s="236"/>
      <c r="O150" s="236"/>
      <c r="P150" s="236"/>
      <c r="Q150" s="236"/>
      <c r="R150" s="236"/>
      <c r="S150" s="236"/>
      <c r="T150" s="237"/>
      <c r="AT150" s="238" t="s">
        <v>171</v>
      </c>
      <c r="AU150" s="238" t="s">
        <v>91</v>
      </c>
      <c r="AV150" s="15" t="s">
        <v>169</v>
      </c>
      <c r="AW150" s="15" t="s">
        <v>38</v>
      </c>
      <c r="AX150" s="15" t="s">
        <v>89</v>
      </c>
      <c r="AY150" s="238" t="s">
        <v>162</v>
      </c>
    </row>
    <row r="151" spans="1:65" s="2" customFormat="1" ht="16.5" customHeight="1">
      <c r="A151" s="36"/>
      <c r="B151" s="37"/>
      <c r="C151" s="193" t="s">
        <v>169</v>
      </c>
      <c r="D151" s="193" t="s">
        <v>164</v>
      </c>
      <c r="E151" s="194" t="s">
        <v>1118</v>
      </c>
      <c r="F151" s="195" t="s">
        <v>1119</v>
      </c>
      <c r="G151" s="196" t="s">
        <v>167</v>
      </c>
      <c r="H151" s="197">
        <v>1081.926</v>
      </c>
      <c r="I151" s="198"/>
      <c r="J151" s="199">
        <f>ROUND(I151*H151,2)</f>
        <v>0</v>
      </c>
      <c r="K151" s="195" t="s">
        <v>168</v>
      </c>
      <c r="L151" s="41"/>
      <c r="M151" s="200" t="s">
        <v>1</v>
      </c>
      <c r="N151" s="201" t="s">
        <v>47</v>
      </c>
      <c r="O151" s="73"/>
      <c r="P151" s="202">
        <f>O151*H151</f>
        <v>0</v>
      </c>
      <c r="Q151" s="202">
        <v>0.00735</v>
      </c>
      <c r="R151" s="202">
        <f>Q151*H151</f>
        <v>7.952156099999999</v>
      </c>
      <c r="S151" s="202">
        <v>0</v>
      </c>
      <c r="T151" s="203">
        <f>S151*H151</f>
        <v>0</v>
      </c>
      <c r="U151" s="36"/>
      <c r="V151" s="36"/>
      <c r="W151" s="36"/>
      <c r="X151" s="36"/>
      <c r="Y151" s="36"/>
      <c r="Z151" s="36"/>
      <c r="AA151" s="36"/>
      <c r="AB151" s="36"/>
      <c r="AC151" s="36"/>
      <c r="AD151" s="36"/>
      <c r="AE151" s="36"/>
      <c r="AR151" s="204" t="s">
        <v>169</v>
      </c>
      <c r="AT151" s="204" t="s">
        <v>164</v>
      </c>
      <c r="AU151" s="204" t="s">
        <v>91</v>
      </c>
      <c r="AY151" s="18" t="s">
        <v>162</v>
      </c>
      <c r="BE151" s="205">
        <f>IF(N151="základní",J151,0)</f>
        <v>0</v>
      </c>
      <c r="BF151" s="205">
        <f>IF(N151="snížená",J151,0)</f>
        <v>0</v>
      </c>
      <c r="BG151" s="205">
        <f>IF(N151="zákl. přenesená",J151,0)</f>
        <v>0</v>
      </c>
      <c r="BH151" s="205">
        <f>IF(N151="sníž. přenesená",J151,0)</f>
        <v>0</v>
      </c>
      <c r="BI151" s="205">
        <f>IF(N151="nulová",J151,0)</f>
        <v>0</v>
      </c>
      <c r="BJ151" s="18" t="s">
        <v>89</v>
      </c>
      <c r="BK151" s="205">
        <f>ROUND(I151*H151,2)</f>
        <v>0</v>
      </c>
      <c r="BL151" s="18" t="s">
        <v>169</v>
      </c>
      <c r="BM151" s="204" t="s">
        <v>1120</v>
      </c>
    </row>
    <row r="152" spans="2:51" s="13" customFormat="1" ht="12">
      <c r="B152" s="206"/>
      <c r="C152" s="207"/>
      <c r="D152" s="208" t="s">
        <v>171</v>
      </c>
      <c r="E152" s="209" t="s">
        <v>1</v>
      </c>
      <c r="F152" s="210" t="s">
        <v>1121</v>
      </c>
      <c r="G152" s="207"/>
      <c r="H152" s="209" t="s">
        <v>1</v>
      </c>
      <c r="I152" s="211"/>
      <c r="J152" s="207"/>
      <c r="K152" s="207"/>
      <c r="L152" s="212"/>
      <c r="M152" s="213"/>
      <c r="N152" s="214"/>
      <c r="O152" s="214"/>
      <c r="P152" s="214"/>
      <c r="Q152" s="214"/>
      <c r="R152" s="214"/>
      <c r="S152" s="214"/>
      <c r="T152" s="215"/>
      <c r="AT152" s="216" t="s">
        <v>171</v>
      </c>
      <c r="AU152" s="216" t="s">
        <v>91</v>
      </c>
      <c r="AV152" s="13" t="s">
        <v>89</v>
      </c>
      <c r="AW152" s="13" t="s">
        <v>38</v>
      </c>
      <c r="AX152" s="13" t="s">
        <v>82</v>
      </c>
      <c r="AY152" s="216" t="s">
        <v>162</v>
      </c>
    </row>
    <row r="153" spans="2:51" s="14" customFormat="1" ht="12">
      <c r="B153" s="217"/>
      <c r="C153" s="218"/>
      <c r="D153" s="208" t="s">
        <v>171</v>
      </c>
      <c r="E153" s="219" t="s">
        <v>1</v>
      </c>
      <c r="F153" s="220" t="s">
        <v>1122</v>
      </c>
      <c r="G153" s="218"/>
      <c r="H153" s="221">
        <v>1081.926</v>
      </c>
      <c r="I153" s="222"/>
      <c r="J153" s="218"/>
      <c r="K153" s="218"/>
      <c r="L153" s="223"/>
      <c r="M153" s="224"/>
      <c r="N153" s="225"/>
      <c r="O153" s="225"/>
      <c r="P153" s="225"/>
      <c r="Q153" s="225"/>
      <c r="R153" s="225"/>
      <c r="S153" s="225"/>
      <c r="T153" s="226"/>
      <c r="AT153" s="227" t="s">
        <v>171</v>
      </c>
      <c r="AU153" s="227" t="s">
        <v>91</v>
      </c>
      <c r="AV153" s="14" t="s">
        <v>91</v>
      </c>
      <c r="AW153" s="14" t="s">
        <v>38</v>
      </c>
      <c r="AX153" s="14" t="s">
        <v>82</v>
      </c>
      <c r="AY153" s="227" t="s">
        <v>162</v>
      </c>
    </row>
    <row r="154" spans="2:51" s="15" customFormat="1" ht="12">
      <c r="B154" s="228"/>
      <c r="C154" s="229"/>
      <c r="D154" s="208" t="s">
        <v>171</v>
      </c>
      <c r="E154" s="230" t="s">
        <v>1</v>
      </c>
      <c r="F154" s="231" t="s">
        <v>174</v>
      </c>
      <c r="G154" s="229"/>
      <c r="H154" s="232">
        <v>1081.926</v>
      </c>
      <c r="I154" s="233"/>
      <c r="J154" s="229"/>
      <c r="K154" s="229"/>
      <c r="L154" s="234"/>
      <c r="M154" s="235"/>
      <c r="N154" s="236"/>
      <c r="O154" s="236"/>
      <c r="P154" s="236"/>
      <c r="Q154" s="236"/>
      <c r="R154" s="236"/>
      <c r="S154" s="236"/>
      <c r="T154" s="237"/>
      <c r="AT154" s="238" t="s">
        <v>171</v>
      </c>
      <c r="AU154" s="238" t="s">
        <v>91</v>
      </c>
      <c r="AV154" s="15" t="s">
        <v>169</v>
      </c>
      <c r="AW154" s="15" t="s">
        <v>38</v>
      </c>
      <c r="AX154" s="15" t="s">
        <v>89</v>
      </c>
      <c r="AY154" s="238" t="s">
        <v>162</v>
      </c>
    </row>
    <row r="155" spans="1:65" s="2" customFormat="1" ht="16.5" customHeight="1">
      <c r="A155" s="36"/>
      <c r="B155" s="37"/>
      <c r="C155" s="193" t="s">
        <v>187</v>
      </c>
      <c r="D155" s="193" t="s">
        <v>164</v>
      </c>
      <c r="E155" s="194" t="s">
        <v>261</v>
      </c>
      <c r="F155" s="195" t="s">
        <v>262</v>
      </c>
      <c r="G155" s="196" t="s">
        <v>167</v>
      </c>
      <c r="H155" s="197">
        <v>3606.419</v>
      </c>
      <c r="I155" s="198"/>
      <c r="J155" s="199">
        <f>ROUND(I155*H155,2)</f>
        <v>0</v>
      </c>
      <c r="K155" s="195" t="s">
        <v>168</v>
      </c>
      <c r="L155" s="41"/>
      <c r="M155" s="200" t="s">
        <v>1</v>
      </c>
      <c r="N155" s="201" t="s">
        <v>47</v>
      </c>
      <c r="O155" s="73"/>
      <c r="P155" s="202">
        <f>O155*H155</f>
        <v>0</v>
      </c>
      <c r="Q155" s="202">
        <v>0.00026</v>
      </c>
      <c r="R155" s="202">
        <f>Q155*H155</f>
        <v>0.9376689399999999</v>
      </c>
      <c r="S155" s="202">
        <v>0</v>
      </c>
      <c r="T155" s="203">
        <f>S155*H155</f>
        <v>0</v>
      </c>
      <c r="U155" s="36"/>
      <c r="V155" s="36"/>
      <c r="W155" s="36"/>
      <c r="X155" s="36"/>
      <c r="Y155" s="36"/>
      <c r="Z155" s="36"/>
      <c r="AA155" s="36"/>
      <c r="AB155" s="36"/>
      <c r="AC155" s="36"/>
      <c r="AD155" s="36"/>
      <c r="AE155" s="36"/>
      <c r="AR155" s="204" t="s">
        <v>169</v>
      </c>
      <c r="AT155" s="204" t="s">
        <v>164</v>
      </c>
      <c r="AU155" s="204" t="s">
        <v>91</v>
      </c>
      <c r="AY155" s="18" t="s">
        <v>162</v>
      </c>
      <c r="BE155" s="205">
        <f>IF(N155="základní",J155,0)</f>
        <v>0</v>
      </c>
      <c r="BF155" s="205">
        <f>IF(N155="snížená",J155,0)</f>
        <v>0</v>
      </c>
      <c r="BG155" s="205">
        <f>IF(N155="zákl. přenesená",J155,0)</f>
        <v>0</v>
      </c>
      <c r="BH155" s="205">
        <f>IF(N155="sníž. přenesená",J155,0)</f>
        <v>0</v>
      </c>
      <c r="BI155" s="205">
        <f>IF(N155="nulová",J155,0)</f>
        <v>0</v>
      </c>
      <c r="BJ155" s="18" t="s">
        <v>89</v>
      </c>
      <c r="BK155" s="205">
        <f>ROUND(I155*H155,2)</f>
        <v>0</v>
      </c>
      <c r="BL155" s="18" t="s">
        <v>169</v>
      </c>
      <c r="BM155" s="204" t="s">
        <v>1123</v>
      </c>
    </row>
    <row r="156" spans="2:51" s="13" customFormat="1" ht="12">
      <c r="B156" s="206"/>
      <c r="C156" s="207"/>
      <c r="D156" s="208" t="s">
        <v>171</v>
      </c>
      <c r="E156" s="209" t="s">
        <v>1</v>
      </c>
      <c r="F156" s="210" t="s">
        <v>1121</v>
      </c>
      <c r="G156" s="207"/>
      <c r="H156" s="209" t="s">
        <v>1</v>
      </c>
      <c r="I156" s="211"/>
      <c r="J156" s="207"/>
      <c r="K156" s="207"/>
      <c r="L156" s="212"/>
      <c r="M156" s="213"/>
      <c r="N156" s="214"/>
      <c r="O156" s="214"/>
      <c r="P156" s="214"/>
      <c r="Q156" s="214"/>
      <c r="R156" s="214"/>
      <c r="S156" s="214"/>
      <c r="T156" s="215"/>
      <c r="AT156" s="216" t="s">
        <v>171</v>
      </c>
      <c r="AU156" s="216" t="s">
        <v>91</v>
      </c>
      <c r="AV156" s="13" t="s">
        <v>89</v>
      </c>
      <c r="AW156" s="13" t="s">
        <v>38</v>
      </c>
      <c r="AX156" s="13" t="s">
        <v>82</v>
      </c>
      <c r="AY156" s="216" t="s">
        <v>162</v>
      </c>
    </row>
    <row r="157" spans="2:51" s="14" customFormat="1" ht="12">
      <c r="B157" s="217"/>
      <c r="C157" s="218"/>
      <c r="D157" s="208" t="s">
        <v>171</v>
      </c>
      <c r="E157" s="219" t="s">
        <v>1</v>
      </c>
      <c r="F157" s="220" t="s">
        <v>1124</v>
      </c>
      <c r="G157" s="218"/>
      <c r="H157" s="221">
        <v>3606.419</v>
      </c>
      <c r="I157" s="222"/>
      <c r="J157" s="218"/>
      <c r="K157" s="218"/>
      <c r="L157" s="223"/>
      <c r="M157" s="224"/>
      <c r="N157" s="225"/>
      <c r="O157" s="225"/>
      <c r="P157" s="225"/>
      <c r="Q157" s="225"/>
      <c r="R157" s="225"/>
      <c r="S157" s="225"/>
      <c r="T157" s="226"/>
      <c r="AT157" s="227" t="s">
        <v>171</v>
      </c>
      <c r="AU157" s="227" t="s">
        <v>91</v>
      </c>
      <c r="AV157" s="14" t="s">
        <v>91</v>
      </c>
      <c r="AW157" s="14" t="s">
        <v>38</v>
      </c>
      <c r="AX157" s="14" t="s">
        <v>82</v>
      </c>
      <c r="AY157" s="227" t="s">
        <v>162</v>
      </c>
    </row>
    <row r="158" spans="2:51" s="15" customFormat="1" ht="12">
      <c r="B158" s="228"/>
      <c r="C158" s="229"/>
      <c r="D158" s="208" t="s">
        <v>171</v>
      </c>
      <c r="E158" s="230" t="s">
        <v>1</v>
      </c>
      <c r="F158" s="231" t="s">
        <v>174</v>
      </c>
      <c r="G158" s="229"/>
      <c r="H158" s="232">
        <v>3606.419</v>
      </c>
      <c r="I158" s="233"/>
      <c r="J158" s="229"/>
      <c r="K158" s="229"/>
      <c r="L158" s="234"/>
      <c r="M158" s="235"/>
      <c r="N158" s="236"/>
      <c r="O158" s="236"/>
      <c r="P158" s="236"/>
      <c r="Q158" s="236"/>
      <c r="R158" s="236"/>
      <c r="S158" s="236"/>
      <c r="T158" s="237"/>
      <c r="AT158" s="238" t="s">
        <v>171</v>
      </c>
      <c r="AU158" s="238" t="s">
        <v>91</v>
      </c>
      <c r="AV158" s="15" t="s">
        <v>169</v>
      </c>
      <c r="AW158" s="15" t="s">
        <v>38</v>
      </c>
      <c r="AX158" s="15" t="s">
        <v>89</v>
      </c>
      <c r="AY158" s="238" t="s">
        <v>162</v>
      </c>
    </row>
    <row r="159" spans="1:65" s="2" customFormat="1" ht="16.5" customHeight="1">
      <c r="A159" s="36"/>
      <c r="B159" s="37"/>
      <c r="C159" s="193" t="s">
        <v>192</v>
      </c>
      <c r="D159" s="193" t="s">
        <v>164</v>
      </c>
      <c r="E159" s="194" t="s">
        <v>275</v>
      </c>
      <c r="F159" s="195" t="s">
        <v>276</v>
      </c>
      <c r="G159" s="196" t="s">
        <v>167</v>
      </c>
      <c r="H159" s="197">
        <v>3570.067</v>
      </c>
      <c r="I159" s="198"/>
      <c r="J159" s="199">
        <f>ROUND(I159*H159,2)</f>
        <v>0</v>
      </c>
      <c r="K159" s="195" t="s">
        <v>168</v>
      </c>
      <c r="L159" s="41"/>
      <c r="M159" s="200" t="s">
        <v>1</v>
      </c>
      <c r="N159" s="201" t="s">
        <v>47</v>
      </c>
      <c r="O159" s="73"/>
      <c r="P159" s="202">
        <f>O159*H159</f>
        <v>0</v>
      </c>
      <c r="Q159" s="202">
        <v>0.00025</v>
      </c>
      <c r="R159" s="202">
        <f>Q159*H159</f>
        <v>0.89251675</v>
      </c>
      <c r="S159" s="202">
        <v>0</v>
      </c>
      <c r="T159" s="203">
        <f>S159*H159</f>
        <v>0</v>
      </c>
      <c r="U159" s="36"/>
      <c r="V159" s="36"/>
      <c r="W159" s="36"/>
      <c r="X159" s="36"/>
      <c r="Y159" s="36"/>
      <c r="Z159" s="36"/>
      <c r="AA159" s="36"/>
      <c r="AB159" s="36"/>
      <c r="AC159" s="36"/>
      <c r="AD159" s="36"/>
      <c r="AE159" s="36"/>
      <c r="AR159" s="204" t="s">
        <v>169</v>
      </c>
      <c r="AT159" s="204" t="s">
        <v>164</v>
      </c>
      <c r="AU159" s="204" t="s">
        <v>91</v>
      </c>
      <c r="AY159" s="18" t="s">
        <v>162</v>
      </c>
      <c r="BE159" s="205">
        <f>IF(N159="základní",J159,0)</f>
        <v>0</v>
      </c>
      <c r="BF159" s="205">
        <f>IF(N159="snížená",J159,0)</f>
        <v>0</v>
      </c>
      <c r="BG159" s="205">
        <f>IF(N159="zákl. přenesená",J159,0)</f>
        <v>0</v>
      </c>
      <c r="BH159" s="205">
        <f>IF(N159="sníž. přenesená",J159,0)</f>
        <v>0</v>
      </c>
      <c r="BI159" s="205">
        <f>IF(N159="nulová",J159,0)</f>
        <v>0</v>
      </c>
      <c r="BJ159" s="18" t="s">
        <v>89</v>
      </c>
      <c r="BK159" s="205">
        <f>ROUND(I159*H159,2)</f>
        <v>0</v>
      </c>
      <c r="BL159" s="18" t="s">
        <v>169</v>
      </c>
      <c r="BM159" s="204" t="s">
        <v>1125</v>
      </c>
    </row>
    <row r="160" spans="1:65" s="2" customFormat="1" ht="16.5" customHeight="1">
      <c r="A160" s="36"/>
      <c r="B160" s="37"/>
      <c r="C160" s="193" t="s">
        <v>201</v>
      </c>
      <c r="D160" s="193" t="s">
        <v>164</v>
      </c>
      <c r="E160" s="194" t="s">
        <v>1126</v>
      </c>
      <c r="F160" s="195" t="s">
        <v>1127</v>
      </c>
      <c r="G160" s="196" t="s">
        <v>167</v>
      </c>
      <c r="H160" s="197">
        <v>272.144</v>
      </c>
      <c r="I160" s="198"/>
      <c r="J160" s="199">
        <f>ROUND(I160*H160,2)</f>
        <v>0</v>
      </c>
      <c r="K160" s="195" t="s">
        <v>168</v>
      </c>
      <c r="L160" s="41"/>
      <c r="M160" s="200" t="s">
        <v>1</v>
      </c>
      <c r="N160" s="201" t="s">
        <v>47</v>
      </c>
      <c r="O160" s="73"/>
      <c r="P160" s="202">
        <f>O160*H160</f>
        <v>0</v>
      </c>
      <c r="Q160" s="202">
        <v>0.0002</v>
      </c>
      <c r="R160" s="202">
        <f>Q160*H160</f>
        <v>0.054428800000000006</v>
      </c>
      <c r="S160" s="202">
        <v>0</v>
      </c>
      <c r="T160" s="203">
        <f>S160*H160</f>
        <v>0</v>
      </c>
      <c r="U160" s="36"/>
      <c r="V160" s="36"/>
      <c r="W160" s="36"/>
      <c r="X160" s="36"/>
      <c r="Y160" s="36"/>
      <c r="Z160" s="36"/>
      <c r="AA160" s="36"/>
      <c r="AB160" s="36"/>
      <c r="AC160" s="36"/>
      <c r="AD160" s="36"/>
      <c r="AE160" s="36"/>
      <c r="AR160" s="204" t="s">
        <v>169</v>
      </c>
      <c r="AT160" s="204" t="s">
        <v>164</v>
      </c>
      <c r="AU160" s="204" t="s">
        <v>91</v>
      </c>
      <c r="AY160" s="18" t="s">
        <v>162</v>
      </c>
      <c r="BE160" s="205">
        <f>IF(N160="základní",J160,0)</f>
        <v>0</v>
      </c>
      <c r="BF160" s="205">
        <f>IF(N160="snížená",J160,0)</f>
        <v>0</v>
      </c>
      <c r="BG160" s="205">
        <f>IF(N160="zákl. přenesená",J160,0)</f>
        <v>0</v>
      </c>
      <c r="BH160" s="205">
        <f>IF(N160="sníž. přenesená",J160,0)</f>
        <v>0</v>
      </c>
      <c r="BI160" s="205">
        <f>IF(N160="nulová",J160,0)</f>
        <v>0</v>
      </c>
      <c r="BJ160" s="18" t="s">
        <v>89</v>
      </c>
      <c r="BK160" s="205">
        <f>ROUND(I160*H160,2)</f>
        <v>0</v>
      </c>
      <c r="BL160" s="18" t="s">
        <v>169</v>
      </c>
      <c r="BM160" s="204" t="s">
        <v>1128</v>
      </c>
    </row>
    <row r="161" spans="1:65" s="2" customFormat="1" ht="24.2" customHeight="1">
      <c r="A161" s="36"/>
      <c r="B161" s="37"/>
      <c r="C161" s="193" t="s">
        <v>210</v>
      </c>
      <c r="D161" s="193" t="s">
        <v>164</v>
      </c>
      <c r="E161" s="194" t="s">
        <v>290</v>
      </c>
      <c r="F161" s="195" t="s">
        <v>291</v>
      </c>
      <c r="G161" s="196" t="s">
        <v>167</v>
      </c>
      <c r="H161" s="197">
        <v>272.144</v>
      </c>
      <c r="I161" s="198"/>
      <c r="J161" s="199">
        <f>ROUND(I161*H161,2)</f>
        <v>0</v>
      </c>
      <c r="K161" s="195" t="s">
        <v>168</v>
      </c>
      <c r="L161" s="41"/>
      <c r="M161" s="200" t="s">
        <v>1</v>
      </c>
      <c r="N161" s="201" t="s">
        <v>47</v>
      </c>
      <c r="O161" s="73"/>
      <c r="P161" s="202">
        <f>O161*H161</f>
        <v>0</v>
      </c>
      <c r="Q161" s="202">
        <v>0.00868</v>
      </c>
      <c r="R161" s="202">
        <f>Q161*H161</f>
        <v>2.36220992</v>
      </c>
      <c r="S161" s="202">
        <v>0</v>
      </c>
      <c r="T161" s="203">
        <f>S161*H161</f>
        <v>0</v>
      </c>
      <c r="U161" s="36"/>
      <c r="V161" s="36"/>
      <c r="W161" s="36"/>
      <c r="X161" s="36"/>
      <c r="Y161" s="36"/>
      <c r="Z161" s="36"/>
      <c r="AA161" s="36"/>
      <c r="AB161" s="36"/>
      <c r="AC161" s="36"/>
      <c r="AD161" s="36"/>
      <c r="AE161" s="36"/>
      <c r="AR161" s="204" t="s">
        <v>169</v>
      </c>
      <c r="AT161" s="204" t="s">
        <v>164</v>
      </c>
      <c r="AU161" s="204" t="s">
        <v>91</v>
      </c>
      <c r="AY161" s="18" t="s">
        <v>162</v>
      </c>
      <c r="BE161" s="205">
        <f>IF(N161="základní",J161,0)</f>
        <v>0</v>
      </c>
      <c r="BF161" s="205">
        <f>IF(N161="snížená",J161,0)</f>
        <v>0</v>
      </c>
      <c r="BG161" s="205">
        <f>IF(N161="zákl. přenesená",J161,0)</f>
        <v>0</v>
      </c>
      <c r="BH161" s="205">
        <f>IF(N161="sníž. přenesená",J161,0)</f>
        <v>0</v>
      </c>
      <c r="BI161" s="205">
        <f>IF(N161="nulová",J161,0)</f>
        <v>0</v>
      </c>
      <c r="BJ161" s="18" t="s">
        <v>89</v>
      </c>
      <c r="BK161" s="205">
        <f>ROUND(I161*H161,2)</f>
        <v>0</v>
      </c>
      <c r="BL161" s="18" t="s">
        <v>169</v>
      </c>
      <c r="BM161" s="204" t="s">
        <v>1129</v>
      </c>
    </row>
    <row r="162" spans="1:47" s="2" customFormat="1" ht="19.5">
      <c r="A162" s="36"/>
      <c r="B162" s="37"/>
      <c r="C162" s="38"/>
      <c r="D162" s="208" t="s">
        <v>271</v>
      </c>
      <c r="E162" s="38"/>
      <c r="F162" s="250" t="s">
        <v>1130</v>
      </c>
      <c r="G162" s="38"/>
      <c r="H162" s="38"/>
      <c r="I162" s="251"/>
      <c r="J162" s="38"/>
      <c r="K162" s="38"/>
      <c r="L162" s="41"/>
      <c r="M162" s="252"/>
      <c r="N162" s="253"/>
      <c r="O162" s="73"/>
      <c r="P162" s="73"/>
      <c r="Q162" s="73"/>
      <c r="R162" s="73"/>
      <c r="S162" s="73"/>
      <c r="T162" s="74"/>
      <c r="U162" s="36"/>
      <c r="V162" s="36"/>
      <c r="W162" s="36"/>
      <c r="X162" s="36"/>
      <c r="Y162" s="36"/>
      <c r="Z162" s="36"/>
      <c r="AA162" s="36"/>
      <c r="AB162" s="36"/>
      <c r="AC162" s="36"/>
      <c r="AD162" s="36"/>
      <c r="AE162" s="36"/>
      <c r="AT162" s="18" t="s">
        <v>271</v>
      </c>
      <c r="AU162" s="18" t="s">
        <v>91</v>
      </c>
    </row>
    <row r="163" spans="2:51" s="14" customFormat="1" ht="12">
      <c r="B163" s="217"/>
      <c r="C163" s="218"/>
      <c r="D163" s="208" t="s">
        <v>171</v>
      </c>
      <c r="E163" s="219" t="s">
        <v>1</v>
      </c>
      <c r="F163" s="220" t="s">
        <v>1131</v>
      </c>
      <c r="G163" s="218"/>
      <c r="H163" s="221">
        <v>272.144</v>
      </c>
      <c r="I163" s="222"/>
      <c r="J163" s="218"/>
      <c r="K163" s="218"/>
      <c r="L163" s="223"/>
      <c r="M163" s="224"/>
      <c r="N163" s="225"/>
      <c r="O163" s="225"/>
      <c r="P163" s="225"/>
      <c r="Q163" s="225"/>
      <c r="R163" s="225"/>
      <c r="S163" s="225"/>
      <c r="T163" s="226"/>
      <c r="AT163" s="227" t="s">
        <v>171</v>
      </c>
      <c r="AU163" s="227" t="s">
        <v>91</v>
      </c>
      <c r="AV163" s="14" t="s">
        <v>91</v>
      </c>
      <c r="AW163" s="14" t="s">
        <v>38</v>
      </c>
      <c r="AX163" s="14" t="s">
        <v>82</v>
      </c>
      <c r="AY163" s="227" t="s">
        <v>162</v>
      </c>
    </row>
    <row r="164" spans="2:51" s="15" customFormat="1" ht="12">
      <c r="B164" s="228"/>
      <c r="C164" s="229"/>
      <c r="D164" s="208" t="s">
        <v>171</v>
      </c>
      <c r="E164" s="230" t="s">
        <v>1</v>
      </c>
      <c r="F164" s="231" t="s">
        <v>174</v>
      </c>
      <c r="G164" s="229"/>
      <c r="H164" s="232">
        <v>272.144</v>
      </c>
      <c r="I164" s="233"/>
      <c r="J164" s="229"/>
      <c r="K164" s="229"/>
      <c r="L164" s="234"/>
      <c r="M164" s="235"/>
      <c r="N164" s="236"/>
      <c r="O164" s="236"/>
      <c r="P164" s="236"/>
      <c r="Q164" s="236"/>
      <c r="R164" s="236"/>
      <c r="S164" s="236"/>
      <c r="T164" s="237"/>
      <c r="AT164" s="238" t="s">
        <v>171</v>
      </c>
      <c r="AU164" s="238" t="s">
        <v>91</v>
      </c>
      <c r="AV164" s="15" t="s">
        <v>169</v>
      </c>
      <c r="AW164" s="15" t="s">
        <v>38</v>
      </c>
      <c r="AX164" s="15" t="s">
        <v>89</v>
      </c>
      <c r="AY164" s="238" t="s">
        <v>162</v>
      </c>
    </row>
    <row r="165" spans="1:65" s="2" customFormat="1" ht="16.5" customHeight="1">
      <c r="A165" s="36"/>
      <c r="B165" s="37"/>
      <c r="C165" s="254" t="s">
        <v>218</v>
      </c>
      <c r="D165" s="254" t="s">
        <v>283</v>
      </c>
      <c r="E165" s="255" t="s">
        <v>1132</v>
      </c>
      <c r="F165" s="256" t="s">
        <v>1133</v>
      </c>
      <c r="G165" s="257" t="s">
        <v>167</v>
      </c>
      <c r="H165" s="258">
        <v>299.358</v>
      </c>
      <c r="I165" s="259"/>
      <c r="J165" s="260">
        <f>ROUND(I165*H165,2)</f>
        <v>0</v>
      </c>
      <c r="K165" s="256" t="s">
        <v>168</v>
      </c>
      <c r="L165" s="261"/>
      <c r="M165" s="262" t="s">
        <v>1</v>
      </c>
      <c r="N165" s="263" t="s">
        <v>47</v>
      </c>
      <c r="O165" s="73"/>
      <c r="P165" s="202">
        <f>O165*H165</f>
        <v>0</v>
      </c>
      <c r="Q165" s="202">
        <v>0.0052</v>
      </c>
      <c r="R165" s="202">
        <f>Q165*H165</f>
        <v>1.5566616</v>
      </c>
      <c r="S165" s="202">
        <v>0</v>
      </c>
      <c r="T165" s="203">
        <f>S165*H165</f>
        <v>0</v>
      </c>
      <c r="U165" s="36"/>
      <c r="V165" s="36"/>
      <c r="W165" s="36"/>
      <c r="X165" s="36"/>
      <c r="Y165" s="36"/>
      <c r="Z165" s="36"/>
      <c r="AA165" s="36"/>
      <c r="AB165" s="36"/>
      <c r="AC165" s="36"/>
      <c r="AD165" s="36"/>
      <c r="AE165" s="36"/>
      <c r="AR165" s="204" t="s">
        <v>210</v>
      </c>
      <c r="AT165" s="204" t="s">
        <v>283</v>
      </c>
      <c r="AU165" s="204" t="s">
        <v>91</v>
      </c>
      <c r="AY165" s="18" t="s">
        <v>162</v>
      </c>
      <c r="BE165" s="205">
        <f>IF(N165="základní",J165,0)</f>
        <v>0</v>
      </c>
      <c r="BF165" s="205">
        <f>IF(N165="snížená",J165,0)</f>
        <v>0</v>
      </c>
      <c r="BG165" s="205">
        <f>IF(N165="zákl. přenesená",J165,0)</f>
        <v>0</v>
      </c>
      <c r="BH165" s="205">
        <f>IF(N165="sníž. přenesená",J165,0)</f>
        <v>0</v>
      </c>
      <c r="BI165" s="205">
        <f>IF(N165="nulová",J165,0)</f>
        <v>0</v>
      </c>
      <c r="BJ165" s="18" t="s">
        <v>89</v>
      </c>
      <c r="BK165" s="205">
        <f>ROUND(I165*H165,2)</f>
        <v>0</v>
      </c>
      <c r="BL165" s="18" t="s">
        <v>169</v>
      </c>
      <c r="BM165" s="204" t="s">
        <v>1134</v>
      </c>
    </row>
    <row r="166" spans="2:51" s="14" customFormat="1" ht="12">
      <c r="B166" s="217"/>
      <c r="C166" s="218"/>
      <c r="D166" s="208" t="s">
        <v>171</v>
      </c>
      <c r="E166" s="218"/>
      <c r="F166" s="220" t="s">
        <v>1135</v>
      </c>
      <c r="G166" s="218"/>
      <c r="H166" s="221">
        <v>299.358</v>
      </c>
      <c r="I166" s="222"/>
      <c r="J166" s="218"/>
      <c r="K166" s="218"/>
      <c r="L166" s="223"/>
      <c r="M166" s="224"/>
      <c r="N166" s="225"/>
      <c r="O166" s="225"/>
      <c r="P166" s="225"/>
      <c r="Q166" s="225"/>
      <c r="R166" s="225"/>
      <c r="S166" s="225"/>
      <c r="T166" s="226"/>
      <c r="AT166" s="227" t="s">
        <v>171</v>
      </c>
      <c r="AU166" s="227" t="s">
        <v>91</v>
      </c>
      <c r="AV166" s="14" t="s">
        <v>91</v>
      </c>
      <c r="AW166" s="14" t="s">
        <v>4</v>
      </c>
      <c r="AX166" s="14" t="s">
        <v>89</v>
      </c>
      <c r="AY166" s="227" t="s">
        <v>162</v>
      </c>
    </row>
    <row r="167" spans="1:65" s="2" customFormat="1" ht="24.2" customHeight="1">
      <c r="A167" s="36"/>
      <c r="B167" s="37"/>
      <c r="C167" s="193" t="s">
        <v>222</v>
      </c>
      <c r="D167" s="193" t="s">
        <v>164</v>
      </c>
      <c r="E167" s="194" t="s">
        <v>290</v>
      </c>
      <c r="F167" s="195" t="s">
        <v>291</v>
      </c>
      <c r="G167" s="196" t="s">
        <v>167</v>
      </c>
      <c r="H167" s="197">
        <v>3334.275</v>
      </c>
      <c r="I167" s="198"/>
      <c r="J167" s="199">
        <f>ROUND(I167*H167,2)</f>
        <v>0</v>
      </c>
      <c r="K167" s="195" t="s">
        <v>168</v>
      </c>
      <c r="L167" s="41"/>
      <c r="M167" s="200" t="s">
        <v>1</v>
      </c>
      <c r="N167" s="201" t="s">
        <v>47</v>
      </c>
      <c r="O167" s="73"/>
      <c r="P167" s="202">
        <f>O167*H167</f>
        <v>0</v>
      </c>
      <c r="Q167" s="202">
        <v>0.00868</v>
      </c>
      <c r="R167" s="202">
        <f>Q167*H167</f>
        <v>28.941507</v>
      </c>
      <c r="S167" s="202">
        <v>0</v>
      </c>
      <c r="T167" s="203">
        <f>S167*H167</f>
        <v>0</v>
      </c>
      <c r="U167" s="36"/>
      <c r="V167" s="36"/>
      <c r="W167" s="36"/>
      <c r="X167" s="36"/>
      <c r="Y167" s="36"/>
      <c r="Z167" s="36"/>
      <c r="AA167" s="36"/>
      <c r="AB167" s="36"/>
      <c r="AC167" s="36"/>
      <c r="AD167" s="36"/>
      <c r="AE167" s="36"/>
      <c r="AR167" s="204" t="s">
        <v>169</v>
      </c>
      <c r="AT167" s="204" t="s">
        <v>164</v>
      </c>
      <c r="AU167" s="204" t="s">
        <v>91</v>
      </c>
      <c r="AY167" s="18" t="s">
        <v>162</v>
      </c>
      <c r="BE167" s="205">
        <f>IF(N167="základní",J167,0)</f>
        <v>0</v>
      </c>
      <c r="BF167" s="205">
        <f>IF(N167="snížená",J167,0)</f>
        <v>0</v>
      </c>
      <c r="BG167" s="205">
        <f>IF(N167="zákl. přenesená",J167,0)</f>
        <v>0</v>
      </c>
      <c r="BH167" s="205">
        <f>IF(N167="sníž. přenesená",J167,0)</f>
        <v>0</v>
      </c>
      <c r="BI167" s="205">
        <f>IF(N167="nulová",J167,0)</f>
        <v>0</v>
      </c>
      <c r="BJ167" s="18" t="s">
        <v>89</v>
      </c>
      <c r="BK167" s="205">
        <f>ROUND(I167*H167,2)</f>
        <v>0</v>
      </c>
      <c r="BL167" s="18" t="s">
        <v>169</v>
      </c>
      <c r="BM167" s="204" t="s">
        <v>1136</v>
      </c>
    </row>
    <row r="168" spans="2:51" s="13" customFormat="1" ht="12">
      <c r="B168" s="206"/>
      <c r="C168" s="207"/>
      <c r="D168" s="208" t="s">
        <v>171</v>
      </c>
      <c r="E168" s="209" t="s">
        <v>1</v>
      </c>
      <c r="F168" s="210" t="s">
        <v>1137</v>
      </c>
      <c r="G168" s="207"/>
      <c r="H168" s="209" t="s">
        <v>1</v>
      </c>
      <c r="I168" s="211"/>
      <c r="J168" s="207"/>
      <c r="K168" s="207"/>
      <c r="L168" s="212"/>
      <c r="M168" s="213"/>
      <c r="N168" s="214"/>
      <c r="O168" s="214"/>
      <c r="P168" s="214"/>
      <c r="Q168" s="214"/>
      <c r="R168" s="214"/>
      <c r="S168" s="214"/>
      <c r="T168" s="215"/>
      <c r="AT168" s="216" t="s">
        <v>171</v>
      </c>
      <c r="AU168" s="216" t="s">
        <v>91</v>
      </c>
      <c r="AV168" s="13" t="s">
        <v>89</v>
      </c>
      <c r="AW168" s="13" t="s">
        <v>38</v>
      </c>
      <c r="AX168" s="13" t="s">
        <v>82</v>
      </c>
      <c r="AY168" s="216" t="s">
        <v>162</v>
      </c>
    </row>
    <row r="169" spans="2:51" s="14" customFormat="1" ht="12">
      <c r="B169" s="217"/>
      <c r="C169" s="218"/>
      <c r="D169" s="208" t="s">
        <v>171</v>
      </c>
      <c r="E169" s="219" t="s">
        <v>1</v>
      </c>
      <c r="F169" s="220" t="s">
        <v>1124</v>
      </c>
      <c r="G169" s="218"/>
      <c r="H169" s="221">
        <v>3606.419</v>
      </c>
      <c r="I169" s="222"/>
      <c r="J169" s="218"/>
      <c r="K169" s="218"/>
      <c r="L169" s="223"/>
      <c r="M169" s="224"/>
      <c r="N169" s="225"/>
      <c r="O169" s="225"/>
      <c r="P169" s="225"/>
      <c r="Q169" s="225"/>
      <c r="R169" s="225"/>
      <c r="S169" s="225"/>
      <c r="T169" s="226"/>
      <c r="AT169" s="227" t="s">
        <v>171</v>
      </c>
      <c r="AU169" s="227" t="s">
        <v>91</v>
      </c>
      <c r="AV169" s="14" t="s">
        <v>91</v>
      </c>
      <c r="AW169" s="14" t="s">
        <v>38</v>
      </c>
      <c r="AX169" s="14" t="s">
        <v>82</v>
      </c>
      <c r="AY169" s="227" t="s">
        <v>162</v>
      </c>
    </row>
    <row r="170" spans="2:51" s="14" customFormat="1" ht="12">
      <c r="B170" s="217"/>
      <c r="C170" s="218"/>
      <c r="D170" s="208" t="s">
        <v>171</v>
      </c>
      <c r="E170" s="219" t="s">
        <v>1</v>
      </c>
      <c r="F170" s="220" t="s">
        <v>1138</v>
      </c>
      <c r="G170" s="218"/>
      <c r="H170" s="221">
        <v>-272.144</v>
      </c>
      <c r="I170" s="222"/>
      <c r="J170" s="218"/>
      <c r="K170" s="218"/>
      <c r="L170" s="223"/>
      <c r="M170" s="224"/>
      <c r="N170" s="225"/>
      <c r="O170" s="225"/>
      <c r="P170" s="225"/>
      <c r="Q170" s="225"/>
      <c r="R170" s="225"/>
      <c r="S170" s="225"/>
      <c r="T170" s="226"/>
      <c r="AT170" s="227" t="s">
        <v>171</v>
      </c>
      <c r="AU170" s="227" t="s">
        <v>91</v>
      </c>
      <c r="AV170" s="14" t="s">
        <v>91</v>
      </c>
      <c r="AW170" s="14" t="s">
        <v>38</v>
      </c>
      <c r="AX170" s="14" t="s">
        <v>82</v>
      </c>
      <c r="AY170" s="227" t="s">
        <v>162</v>
      </c>
    </row>
    <row r="171" spans="2:51" s="15" customFormat="1" ht="12">
      <c r="B171" s="228"/>
      <c r="C171" s="229"/>
      <c r="D171" s="208" t="s">
        <v>171</v>
      </c>
      <c r="E171" s="230" t="s">
        <v>1</v>
      </c>
      <c r="F171" s="231" t="s">
        <v>174</v>
      </c>
      <c r="G171" s="229"/>
      <c r="H171" s="232">
        <v>3334.275</v>
      </c>
      <c r="I171" s="233"/>
      <c r="J171" s="229"/>
      <c r="K171" s="229"/>
      <c r="L171" s="234"/>
      <c r="M171" s="235"/>
      <c r="N171" s="236"/>
      <c r="O171" s="236"/>
      <c r="P171" s="236"/>
      <c r="Q171" s="236"/>
      <c r="R171" s="236"/>
      <c r="S171" s="236"/>
      <c r="T171" s="237"/>
      <c r="AT171" s="238" t="s">
        <v>171</v>
      </c>
      <c r="AU171" s="238" t="s">
        <v>91</v>
      </c>
      <c r="AV171" s="15" t="s">
        <v>169</v>
      </c>
      <c r="AW171" s="15" t="s">
        <v>38</v>
      </c>
      <c r="AX171" s="15" t="s">
        <v>89</v>
      </c>
      <c r="AY171" s="238" t="s">
        <v>162</v>
      </c>
    </row>
    <row r="172" spans="1:65" s="2" customFormat="1" ht="16.5" customHeight="1">
      <c r="A172" s="36"/>
      <c r="B172" s="37"/>
      <c r="C172" s="254" t="s">
        <v>232</v>
      </c>
      <c r="D172" s="254" t="s">
        <v>283</v>
      </c>
      <c r="E172" s="255" t="s">
        <v>295</v>
      </c>
      <c r="F172" s="256" t="s">
        <v>296</v>
      </c>
      <c r="G172" s="257" t="s">
        <v>167</v>
      </c>
      <c r="H172" s="258">
        <v>3667.703</v>
      </c>
      <c r="I172" s="259"/>
      <c r="J172" s="260">
        <f>ROUND(I172*H172,2)</f>
        <v>0</v>
      </c>
      <c r="K172" s="256" t="s">
        <v>286</v>
      </c>
      <c r="L172" s="261"/>
      <c r="M172" s="262" t="s">
        <v>1</v>
      </c>
      <c r="N172" s="263" t="s">
        <v>47</v>
      </c>
      <c r="O172" s="73"/>
      <c r="P172" s="202">
        <f>O172*H172</f>
        <v>0</v>
      </c>
      <c r="Q172" s="202">
        <v>0.0046</v>
      </c>
      <c r="R172" s="202">
        <f>Q172*H172</f>
        <v>16.8714338</v>
      </c>
      <c r="S172" s="202">
        <v>0</v>
      </c>
      <c r="T172" s="203">
        <f>S172*H172</f>
        <v>0</v>
      </c>
      <c r="U172" s="36"/>
      <c r="V172" s="36"/>
      <c r="W172" s="36"/>
      <c r="X172" s="36"/>
      <c r="Y172" s="36"/>
      <c r="Z172" s="36"/>
      <c r="AA172" s="36"/>
      <c r="AB172" s="36"/>
      <c r="AC172" s="36"/>
      <c r="AD172" s="36"/>
      <c r="AE172" s="36"/>
      <c r="AR172" s="204" t="s">
        <v>210</v>
      </c>
      <c r="AT172" s="204" t="s">
        <v>283</v>
      </c>
      <c r="AU172" s="204" t="s">
        <v>91</v>
      </c>
      <c r="AY172" s="18" t="s">
        <v>162</v>
      </c>
      <c r="BE172" s="205">
        <f>IF(N172="základní",J172,0)</f>
        <v>0</v>
      </c>
      <c r="BF172" s="205">
        <f>IF(N172="snížená",J172,0)</f>
        <v>0</v>
      </c>
      <c r="BG172" s="205">
        <f>IF(N172="zákl. přenesená",J172,0)</f>
        <v>0</v>
      </c>
      <c r="BH172" s="205">
        <f>IF(N172="sníž. přenesená",J172,0)</f>
        <v>0</v>
      </c>
      <c r="BI172" s="205">
        <f>IF(N172="nulová",J172,0)</f>
        <v>0</v>
      </c>
      <c r="BJ172" s="18" t="s">
        <v>89</v>
      </c>
      <c r="BK172" s="205">
        <f>ROUND(I172*H172,2)</f>
        <v>0</v>
      </c>
      <c r="BL172" s="18" t="s">
        <v>169</v>
      </c>
      <c r="BM172" s="204" t="s">
        <v>1139</v>
      </c>
    </row>
    <row r="173" spans="2:51" s="14" customFormat="1" ht="12">
      <c r="B173" s="217"/>
      <c r="C173" s="218"/>
      <c r="D173" s="208" t="s">
        <v>171</v>
      </c>
      <c r="E173" s="218"/>
      <c r="F173" s="220" t="s">
        <v>1140</v>
      </c>
      <c r="G173" s="218"/>
      <c r="H173" s="221">
        <v>3667.703</v>
      </c>
      <c r="I173" s="222"/>
      <c r="J173" s="218"/>
      <c r="K173" s="218"/>
      <c r="L173" s="223"/>
      <c r="M173" s="224"/>
      <c r="N173" s="225"/>
      <c r="O173" s="225"/>
      <c r="P173" s="225"/>
      <c r="Q173" s="225"/>
      <c r="R173" s="225"/>
      <c r="S173" s="225"/>
      <c r="T173" s="226"/>
      <c r="AT173" s="227" t="s">
        <v>171</v>
      </c>
      <c r="AU173" s="227" t="s">
        <v>91</v>
      </c>
      <c r="AV173" s="14" t="s">
        <v>91</v>
      </c>
      <c r="AW173" s="14" t="s">
        <v>4</v>
      </c>
      <c r="AX173" s="14" t="s">
        <v>89</v>
      </c>
      <c r="AY173" s="227" t="s">
        <v>162</v>
      </c>
    </row>
    <row r="174" spans="1:65" s="2" customFormat="1" ht="24.2" customHeight="1">
      <c r="A174" s="36"/>
      <c r="B174" s="37"/>
      <c r="C174" s="193" t="s">
        <v>238</v>
      </c>
      <c r="D174" s="193" t="s">
        <v>164</v>
      </c>
      <c r="E174" s="194" t="s">
        <v>1141</v>
      </c>
      <c r="F174" s="195" t="s">
        <v>1142</v>
      </c>
      <c r="G174" s="196" t="s">
        <v>190</v>
      </c>
      <c r="H174" s="197">
        <v>1178.96</v>
      </c>
      <c r="I174" s="198"/>
      <c r="J174" s="199">
        <f>ROUND(I174*H174,2)</f>
        <v>0</v>
      </c>
      <c r="K174" s="195" t="s">
        <v>168</v>
      </c>
      <c r="L174" s="41"/>
      <c r="M174" s="200" t="s">
        <v>1</v>
      </c>
      <c r="N174" s="201" t="s">
        <v>47</v>
      </c>
      <c r="O174" s="73"/>
      <c r="P174" s="202">
        <f>O174*H174</f>
        <v>0</v>
      </c>
      <c r="Q174" s="202">
        <v>0.00176</v>
      </c>
      <c r="R174" s="202">
        <f>Q174*H174</f>
        <v>2.0749696</v>
      </c>
      <c r="S174" s="202">
        <v>0</v>
      </c>
      <c r="T174" s="203">
        <f>S174*H174</f>
        <v>0</v>
      </c>
      <c r="U174" s="36"/>
      <c r="V174" s="36"/>
      <c r="W174" s="36"/>
      <c r="X174" s="36"/>
      <c r="Y174" s="36"/>
      <c r="Z174" s="36"/>
      <c r="AA174" s="36"/>
      <c r="AB174" s="36"/>
      <c r="AC174" s="36"/>
      <c r="AD174" s="36"/>
      <c r="AE174" s="36"/>
      <c r="AR174" s="204" t="s">
        <v>169</v>
      </c>
      <c r="AT174" s="204" t="s">
        <v>164</v>
      </c>
      <c r="AU174" s="204" t="s">
        <v>91</v>
      </c>
      <c r="AY174" s="18" t="s">
        <v>162</v>
      </c>
      <c r="BE174" s="205">
        <f>IF(N174="základní",J174,0)</f>
        <v>0</v>
      </c>
      <c r="BF174" s="205">
        <f>IF(N174="snížená",J174,0)</f>
        <v>0</v>
      </c>
      <c r="BG174" s="205">
        <f>IF(N174="zákl. přenesená",J174,0)</f>
        <v>0</v>
      </c>
      <c r="BH174" s="205">
        <f>IF(N174="sníž. přenesená",J174,0)</f>
        <v>0</v>
      </c>
      <c r="BI174" s="205">
        <f>IF(N174="nulová",J174,0)</f>
        <v>0</v>
      </c>
      <c r="BJ174" s="18" t="s">
        <v>89</v>
      </c>
      <c r="BK174" s="205">
        <f>ROUND(I174*H174,2)</f>
        <v>0</v>
      </c>
      <c r="BL174" s="18" t="s">
        <v>169</v>
      </c>
      <c r="BM174" s="204" t="s">
        <v>1143</v>
      </c>
    </row>
    <row r="175" spans="2:51" s="14" customFormat="1" ht="12">
      <c r="B175" s="217"/>
      <c r="C175" s="218"/>
      <c r="D175" s="208" t="s">
        <v>171</v>
      </c>
      <c r="E175" s="219" t="s">
        <v>1</v>
      </c>
      <c r="F175" s="220" t="s">
        <v>1144</v>
      </c>
      <c r="G175" s="218"/>
      <c r="H175" s="221">
        <v>1178.96</v>
      </c>
      <c r="I175" s="222"/>
      <c r="J175" s="218"/>
      <c r="K175" s="218"/>
      <c r="L175" s="223"/>
      <c r="M175" s="224"/>
      <c r="N175" s="225"/>
      <c r="O175" s="225"/>
      <c r="P175" s="225"/>
      <c r="Q175" s="225"/>
      <c r="R175" s="225"/>
      <c r="S175" s="225"/>
      <c r="T175" s="226"/>
      <c r="AT175" s="227" t="s">
        <v>171</v>
      </c>
      <c r="AU175" s="227" t="s">
        <v>91</v>
      </c>
      <c r="AV175" s="14" t="s">
        <v>91</v>
      </c>
      <c r="AW175" s="14" t="s">
        <v>38</v>
      </c>
      <c r="AX175" s="14" t="s">
        <v>82</v>
      </c>
      <c r="AY175" s="227" t="s">
        <v>162</v>
      </c>
    </row>
    <row r="176" spans="2:51" s="15" customFormat="1" ht="12">
      <c r="B176" s="228"/>
      <c r="C176" s="229"/>
      <c r="D176" s="208" t="s">
        <v>171</v>
      </c>
      <c r="E176" s="230" t="s">
        <v>1</v>
      </c>
      <c r="F176" s="231" t="s">
        <v>174</v>
      </c>
      <c r="G176" s="229"/>
      <c r="H176" s="232">
        <v>1178.96</v>
      </c>
      <c r="I176" s="233"/>
      <c r="J176" s="229"/>
      <c r="K176" s="229"/>
      <c r="L176" s="234"/>
      <c r="M176" s="235"/>
      <c r="N176" s="236"/>
      <c r="O176" s="236"/>
      <c r="P176" s="236"/>
      <c r="Q176" s="236"/>
      <c r="R176" s="236"/>
      <c r="S176" s="236"/>
      <c r="T176" s="237"/>
      <c r="AT176" s="238" t="s">
        <v>171</v>
      </c>
      <c r="AU176" s="238" t="s">
        <v>91</v>
      </c>
      <c r="AV176" s="15" t="s">
        <v>169</v>
      </c>
      <c r="AW176" s="15" t="s">
        <v>38</v>
      </c>
      <c r="AX176" s="15" t="s">
        <v>89</v>
      </c>
      <c r="AY176" s="238" t="s">
        <v>162</v>
      </c>
    </row>
    <row r="177" spans="1:65" s="2" customFormat="1" ht="16.5" customHeight="1">
      <c r="A177" s="36"/>
      <c r="B177" s="37"/>
      <c r="C177" s="254" t="s">
        <v>243</v>
      </c>
      <c r="D177" s="254" t="s">
        <v>283</v>
      </c>
      <c r="E177" s="255" t="s">
        <v>1145</v>
      </c>
      <c r="F177" s="256" t="s">
        <v>1146</v>
      </c>
      <c r="G177" s="257" t="s">
        <v>167</v>
      </c>
      <c r="H177" s="258">
        <v>259.371</v>
      </c>
      <c r="I177" s="259"/>
      <c r="J177" s="260">
        <f>ROUND(I177*H177,2)</f>
        <v>0</v>
      </c>
      <c r="K177" s="256" t="s">
        <v>286</v>
      </c>
      <c r="L177" s="261"/>
      <c r="M177" s="262" t="s">
        <v>1</v>
      </c>
      <c r="N177" s="263" t="s">
        <v>47</v>
      </c>
      <c r="O177" s="73"/>
      <c r="P177" s="202">
        <f>O177*H177</f>
        <v>0</v>
      </c>
      <c r="Q177" s="202">
        <v>0.00115</v>
      </c>
      <c r="R177" s="202">
        <f>Q177*H177</f>
        <v>0.29827665</v>
      </c>
      <c r="S177" s="202">
        <v>0</v>
      </c>
      <c r="T177" s="203">
        <f>S177*H177</f>
        <v>0</v>
      </c>
      <c r="U177" s="36"/>
      <c r="V177" s="36"/>
      <c r="W177" s="36"/>
      <c r="X177" s="36"/>
      <c r="Y177" s="36"/>
      <c r="Z177" s="36"/>
      <c r="AA177" s="36"/>
      <c r="AB177" s="36"/>
      <c r="AC177" s="36"/>
      <c r="AD177" s="36"/>
      <c r="AE177" s="36"/>
      <c r="AR177" s="204" t="s">
        <v>210</v>
      </c>
      <c r="AT177" s="204" t="s">
        <v>283</v>
      </c>
      <c r="AU177" s="204" t="s">
        <v>91</v>
      </c>
      <c r="AY177" s="18" t="s">
        <v>162</v>
      </c>
      <c r="BE177" s="205">
        <f>IF(N177="základní",J177,0)</f>
        <v>0</v>
      </c>
      <c r="BF177" s="205">
        <f>IF(N177="snížená",J177,0)</f>
        <v>0</v>
      </c>
      <c r="BG177" s="205">
        <f>IF(N177="zákl. přenesená",J177,0)</f>
        <v>0</v>
      </c>
      <c r="BH177" s="205">
        <f>IF(N177="sníž. přenesená",J177,0)</f>
        <v>0</v>
      </c>
      <c r="BI177" s="205">
        <f>IF(N177="nulová",J177,0)</f>
        <v>0</v>
      </c>
      <c r="BJ177" s="18" t="s">
        <v>89</v>
      </c>
      <c r="BK177" s="205">
        <f>ROUND(I177*H177,2)</f>
        <v>0</v>
      </c>
      <c r="BL177" s="18" t="s">
        <v>169</v>
      </c>
      <c r="BM177" s="204" t="s">
        <v>1147</v>
      </c>
    </row>
    <row r="178" spans="2:51" s="14" customFormat="1" ht="12">
      <c r="B178" s="217"/>
      <c r="C178" s="218"/>
      <c r="D178" s="208" t="s">
        <v>171</v>
      </c>
      <c r="E178" s="218"/>
      <c r="F178" s="220" t="s">
        <v>1148</v>
      </c>
      <c r="G178" s="218"/>
      <c r="H178" s="221">
        <v>259.371</v>
      </c>
      <c r="I178" s="222"/>
      <c r="J178" s="218"/>
      <c r="K178" s="218"/>
      <c r="L178" s="223"/>
      <c r="M178" s="224"/>
      <c r="N178" s="225"/>
      <c r="O178" s="225"/>
      <c r="P178" s="225"/>
      <c r="Q178" s="225"/>
      <c r="R178" s="225"/>
      <c r="S178" s="225"/>
      <c r="T178" s="226"/>
      <c r="AT178" s="227" t="s">
        <v>171</v>
      </c>
      <c r="AU178" s="227" t="s">
        <v>91</v>
      </c>
      <c r="AV178" s="14" t="s">
        <v>91</v>
      </c>
      <c r="AW178" s="14" t="s">
        <v>4</v>
      </c>
      <c r="AX178" s="14" t="s">
        <v>89</v>
      </c>
      <c r="AY178" s="227" t="s">
        <v>162</v>
      </c>
    </row>
    <row r="179" spans="1:65" s="2" customFormat="1" ht="24.2" customHeight="1">
      <c r="A179" s="36"/>
      <c r="B179" s="37"/>
      <c r="C179" s="193" t="s">
        <v>249</v>
      </c>
      <c r="D179" s="193" t="s">
        <v>164</v>
      </c>
      <c r="E179" s="194" t="s">
        <v>1141</v>
      </c>
      <c r="F179" s="195" t="s">
        <v>1142</v>
      </c>
      <c r="G179" s="196" t="s">
        <v>190</v>
      </c>
      <c r="H179" s="197">
        <v>276.34</v>
      </c>
      <c r="I179" s="198"/>
      <c r="J179" s="199">
        <f>ROUND(I179*H179,2)</f>
        <v>0</v>
      </c>
      <c r="K179" s="195" t="s">
        <v>168</v>
      </c>
      <c r="L179" s="41"/>
      <c r="M179" s="200" t="s">
        <v>1</v>
      </c>
      <c r="N179" s="201" t="s">
        <v>47</v>
      </c>
      <c r="O179" s="73"/>
      <c r="P179" s="202">
        <f>O179*H179</f>
        <v>0</v>
      </c>
      <c r="Q179" s="202">
        <v>0.00176</v>
      </c>
      <c r="R179" s="202">
        <f>Q179*H179</f>
        <v>0.48635839999999997</v>
      </c>
      <c r="S179" s="202">
        <v>0</v>
      </c>
      <c r="T179" s="203">
        <f>S179*H179</f>
        <v>0</v>
      </c>
      <c r="U179" s="36"/>
      <c r="V179" s="36"/>
      <c r="W179" s="36"/>
      <c r="X179" s="36"/>
      <c r="Y179" s="36"/>
      <c r="Z179" s="36"/>
      <c r="AA179" s="36"/>
      <c r="AB179" s="36"/>
      <c r="AC179" s="36"/>
      <c r="AD179" s="36"/>
      <c r="AE179" s="36"/>
      <c r="AR179" s="204" t="s">
        <v>169</v>
      </c>
      <c r="AT179" s="204" t="s">
        <v>164</v>
      </c>
      <c r="AU179" s="204" t="s">
        <v>91</v>
      </c>
      <c r="AY179" s="18" t="s">
        <v>162</v>
      </c>
      <c r="BE179" s="205">
        <f>IF(N179="základní",J179,0)</f>
        <v>0</v>
      </c>
      <c r="BF179" s="205">
        <f>IF(N179="snížená",J179,0)</f>
        <v>0</v>
      </c>
      <c r="BG179" s="205">
        <f>IF(N179="zákl. přenesená",J179,0)</f>
        <v>0</v>
      </c>
      <c r="BH179" s="205">
        <f>IF(N179="sníž. přenesená",J179,0)</f>
        <v>0</v>
      </c>
      <c r="BI179" s="205">
        <f>IF(N179="nulová",J179,0)</f>
        <v>0</v>
      </c>
      <c r="BJ179" s="18" t="s">
        <v>89</v>
      </c>
      <c r="BK179" s="205">
        <f>ROUND(I179*H179,2)</f>
        <v>0</v>
      </c>
      <c r="BL179" s="18" t="s">
        <v>169</v>
      </c>
      <c r="BM179" s="204" t="s">
        <v>1149</v>
      </c>
    </row>
    <row r="180" spans="2:51" s="14" customFormat="1" ht="12">
      <c r="B180" s="217"/>
      <c r="C180" s="218"/>
      <c r="D180" s="208" t="s">
        <v>171</v>
      </c>
      <c r="E180" s="219" t="s">
        <v>1</v>
      </c>
      <c r="F180" s="220" t="s">
        <v>1150</v>
      </c>
      <c r="G180" s="218"/>
      <c r="H180" s="221">
        <v>276.34</v>
      </c>
      <c r="I180" s="222"/>
      <c r="J180" s="218"/>
      <c r="K180" s="218"/>
      <c r="L180" s="223"/>
      <c r="M180" s="224"/>
      <c r="N180" s="225"/>
      <c r="O180" s="225"/>
      <c r="P180" s="225"/>
      <c r="Q180" s="225"/>
      <c r="R180" s="225"/>
      <c r="S180" s="225"/>
      <c r="T180" s="226"/>
      <c r="AT180" s="227" t="s">
        <v>171</v>
      </c>
      <c r="AU180" s="227" t="s">
        <v>91</v>
      </c>
      <c r="AV180" s="14" t="s">
        <v>91</v>
      </c>
      <c r="AW180" s="14" t="s">
        <v>38</v>
      </c>
      <c r="AX180" s="14" t="s">
        <v>82</v>
      </c>
      <c r="AY180" s="227" t="s">
        <v>162</v>
      </c>
    </row>
    <row r="181" spans="2:51" s="15" customFormat="1" ht="12">
      <c r="B181" s="228"/>
      <c r="C181" s="229"/>
      <c r="D181" s="208" t="s">
        <v>171</v>
      </c>
      <c r="E181" s="230" t="s">
        <v>1</v>
      </c>
      <c r="F181" s="231" t="s">
        <v>174</v>
      </c>
      <c r="G181" s="229"/>
      <c r="H181" s="232">
        <v>276.34</v>
      </c>
      <c r="I181" s="233"/>
      <c r="J181" s="229"/>
      <c r="K181" s="229"/>
      <c r="L181" s="234"/>
      <c r="M181" s="235"/>
      <c r="N181" s="236"/>
      <c r="O181" s="236"/>
      <c r="P181" s="236"/>
      <c r="Q181" s="236"/>
      <c r="R181" s="236"/>
      <c r="S181" s="236"/>
      <c r="T181" s="237"/>
      <c r="AT181" s="238" t="s">
        <v>171</v>
      </c>
      <c r="AU181" s="238" t="s">
        <v>91</v>
      </c>
      <c r="AV181" s="15" t="s">
        <v>169</v>
      </c>
      <c r="AW181" s="15" t="s">
        <v>38</v>
      </c>
      <c r="AX181" s="15" t="s">
        <v>89</v>
      </c>
      <c r="AY181" s="238" t="s">
        <v>162</v>
      </c>
    </row>
    <row r="182" spans="1:65" s="2" customFormat="1" ht="16.5" customHeight="1">
      <c r="A182" s="36"/>
      <c r="B182" s="37"/>
      <c r="C182" s="254" t="s">
        <v>8</v>
      </c>
      <c r="D182" s="254" t="s">
        <v>283</v>
      </c>
      <c r="E182" s="255" t="s">
        <v>1151</v>
      </c>
      <c r="F182" s="256" t="s">
        <v>1152</v>
      </c>
      <c r="G182" s="257" t="s">
        <v>167</v>
      </c>
      <c r="H182" s="258">
        <v>60.795</v>
      </c>
      <c r="I182" s="259"/>
      <c r="J182" s="260">
        <f>ROUND(I182*H182,2)</f>
        <v>0</v>
      </c>
      <c r="K182" s="256" t="s">
        <v>168</v>
      </c>
      <c r="L182" s="261"/>
      <c r="M182" s="262" t="s">
        <v>1</v>
      </c>
      <c r="N182" s="263" t="s">
        <v>47</v>
      </c>
      <c r="O182" s="73"/>
      <c r="P182" s="202">
        <f>O182*H182</f>
        <v>0</v>
      </c>
      <c r="Q182" s="202">
        <v>0.0015</v>
      </c>
      <c r="R182" s="202">
        <f>Q182*H182</f>
        <v>0.09119250000000001</v>
      </c>
      <c r="S182" s="202">
        <v>0</v>
      </c>
      <c r="T182" s="203">
        <f>S182*H182</f>
        <v>0</v>
      </c>
      <c r="U182" s="36"/>
      <c r="V182" s="36"/>
      <c r="W182" s="36"/>
      <c r="X182" s="36"/>
      <c r="Y182" s="36"/>
      <c r="Z182" s="36"/>
      <c r="AA182" s="36"/>
      <c r="AB182" s="36"/>
      <c r="AC182" s="36"/>
      <c r="AD182" s="36"/>
      <c r="AE182" s="36"/>
      <c r="AR182" s="204" t="s">
        <v>210</v>
      </c>
      <c r="AT182" s="204" t="s">
        <v>283</v>
      </c>
      <c r="AU182" s="204" t="s">
        <v>91</v>
      </c>
      <c r="AY182" s="18" t="s">
        <v>162</v>
      </c>
      <c r="BE182" s="205">
        <f>IF(N182="základní",J182,0)</f>
        <v>0</v>
      </c>
      <c r="BF182" s="205">
        <f>IF(N182="snížená",J182,0)</f>
        <v>0</v>
      </c>
      <c r="BG182" s="205">
        <f>IF(N182="zákl. přenesená",J182,0)</f>
        <v>0</v>
      </c>
      <c r="BH182" s="205">
        <f>IF(N182="sníž. přenesená",J182,0)</f>
        <v>0</v>
      </c>
      <c r="BI182" s="205">
        <f>IF(N182="nulová",J182,0)</f>
        <v>0</v>
      </c>
      <c r="BJ182" s="18" t="s">
        <v>89</v>
      </c>
      <c r="BK182" s="205">
        <f>ROUND(I182*H182,2)</f>
        <v>0</v>
      </c>
      <c r="BL182" s="18" t="s">
        <v>169</v>
      </c>
      <c r="BM182" s="204" t="s">
        <v>1153</v>
      </c>
    </row>
    <row r="183" spans="2:51" s="14" customFormat="1" ht="12">
      <c r="B183" s="217"/>
      <c r="C183" s="218"/>
      <c r="D183" s="208" t="s">
        <v>171</v>
      </c>
      <c r="E183" s="218"/>
      <c r="F183" s="220" t="s">
        <v>1154</v>
      </c>
      <c r="G183" s="218"/>
      <c r="H183" s="221">
        <v>60.795</v>
      </c>
      <c r="I183" s="222"/>
      <c r="J183" s="218"/>
      <c r="K183" s="218"/>
      <c r="L183" s="223"/>
      <c r="M183" s="224"/>
      <c r="N183" s="225"/>
      <c r="O183" s="225"/>
      <c r="P183" s="225"/>
      <c r="Q183" s="225"/>
      <c r="R183" s="225"/>
      <c r="S183" s="225"/>
      <c r="T183" s="226"/>
      <c r="AT183" s="227" t="s">
        <v>171</v>
      </c>
      <c r="AU183" s="227" t="s">
        <v>91</v>
      </c>
      <c r="AV183" s="14" t="s">
        <v>91</v>
      </c>
      <c r="AW183" s="14" t="s">
        <v>4</v>
      </c>
      <c r="AX183" s="14" t="s">
        <v>89</v>
      </c>
      <c r="AY183" s="227" t="s">
        <v>162</v>
      </c>
    </row>
    <row r="184" spans="1:65" s="2" customFormat="1" ht="16.5" customHeight="1">
      <c r="A184" s="36"/>
      <c r="B184" s="37"/>
      <c r="C184" s="193" t="s">
        <v>256</v>
      </c>
      <c r="D184" s="193" t="s">
        <v>164</v>
      </c>
      <c r="E184" s="194" t="s">
        <v>350</v>
      </c>
      <c r="F184" s="195" t="s">
        <v>1155</v>
      </c>
      <c r="G184" s="196" t="s">
        <v>167</v>
      </c>
      <c r="H184" s="197">
        <v>3606.419</v>
      </c>
      <c r="I184" s="198"/>
      <c r="J184" s="199">
        <f>ROUND(I184*H184,2)</f>
        <v>0</v>
      </c>
      <c r="K184" s="195" t="s">
        <v>168</v>
      </c>
      <c r="L184" s="41"/>
      <c r="M184" s="200" t="s">
        <v>1</v>
      </c>
      <c r="N184" s="201" t="s">
        <v>47</v>
      </c>
      <c r="O184" s="73"/>
      <c r="P184" s="202">
        <f>O184*H184</f>
        <v>0</v>
      </c>
      <c r="Q184" s="202">
        <v>6E-05</v>
      </c>
      <c r="R184" s="202">
        <f>Q184*H184</f>
        <v>0.21638514</v>
      </c>
      <c r="S184" s="202">
        <v>0</v>
      </c>
      <c r="T184" s="203">
        <f>S184*H184</f>
        <v>0</v>
      </c>
      <c r="U184" s="36"/>
      <c r="V184" s="36"/>
      <c r="W184" s="36"/>
      <c r="X184" s="36"/>
      <c r="Y184" s="36"/>
      <c r="Z184" s="36"/>
      <c r="AA184" s="36"/>
      <c r="AB184" s="36"/>
      <c r="AC184" s="36"/>
      <c r="AD184" s="36"/>
      <c r="AE184" s="36"/>
      <c r="AR184" s="204" t="s">
        <v>169</v>
      </c>
      <c r="AT184" s="204" t="s">
        <v>164</v>
      </c>
      <c r="AU184" s="204" t="s">
        <v>91</v>
      </c>
      <c r="AY184" s="18" t="s">
        <v>162</v>
      </c>
      <c r="BE184" s="205">
        <f>IF(N184="základní",J184,0)</f>
        <v>0</v>
      </c>
      <c r="BF184" s="205">
        <f>IF(N184="snížená",J184,0)</f>
        <v>0</v>
      </c>
      <c r="BG184" s="205">
        <f>IF(N184="zákl. přenesená",J184,0)</f>
        <v>0</v>
      </c>
      <c r="BH184" s="205">
        <f>IF(N184="sníž. přenesená",J184,0)</f>
        <v>0</v>
      </c>
      <c r="BI184" s="205">
        <f>IF(N184="nulová",J184,0)</f>
        <v>0</v>
      </c>
      <c r="BJ184" s="18" t="s">
        <v>89</v>
      </c>
      <c r="BK184" s="205">
        <f>ROUND(I184*H184,2)</f>
        <v>0</v>
      </c>
      <c r="BL184" s="18" t="s">
        <v>169</v>
      </c>
      <c r="BM184" s="204" t="s">
        <v>1156</v>
      </c>
    </row>
    <row r="185" spans="2:51" s="14" customFormat="1" ht="12">
      <c r="B185" s="217"/>
      <c r="C185" s="218"/>
      <c r="D185" s="208" t="s">
        <v>171</v>
      </c>
      <c r="E185" s="219" t="s">
        <v>1</v>
      </c>
      <c r="F185" s="220" t="s">
        <v>1131</v>
      </c>
      <c r="G185" s="218"/>
      <c r="H185" s="221">
        <v>272.144</v>
      </c>
      <c r="I185" s="222"/>
      <c r="J185" s="218"/>
      <c r="K185" s="218"/>
      <c r="L185" s="223"/>
      <c r="M185" s="224"/>
      <c r="N185" s="225"/>
      <c r="O185" s="225"/>
      <c r="P185" s="225"/>
      <c r="Q185" s="225"/>
      <c r="R185" s="225"/>
      <c r="S185" s="225"/>
      <c r="T185" s="226"/>
      <c r="AT185" s="227" t="s">
        <v>171</v>
      </c>
      <c r="AU185" s="227" t="s">
        <v>91</v>
      </c>
      <c r="AV185" s="14" t="s">
        <v>91</v>
      </c>
      <c r="AW185" s="14" t="s">
        <v>38</v>
      </c>
      <c r="AX185" s="14" t="s">
        <v>82</v>
      </c>
      <c r="AY185" s="227" t="s">
        <v>162</v>
      </c>
    </row>
    <row r="186" spans="2:51" s="16" customFormat="1" ht="12">
      <c r="B186" s="239"/>
      <c r="C186" s="240"/>
      <c r="D186" s="208" t="s">
        <v>171</v>
      </c>
      <c r="E186" s="241" t="s">
        <v>1</v>
      </c>
      <c r="F186" s="242" t="s">
        <v>198</v>
      </c>
      <c r="G186" s="240"/>
      <c r="H186" s="243">
        <v>272.144</v>
      </c>
      <c r="I186" s="244"/>
      <c r="J186" s="240"/>
      <c r="K186" s="240"/>
      <c r="L186" s="245"/>
      <c r="M186" s="246"/>
      <c r="N186" s="247"/>
      <c r="O186" s="247"/>
      <c r="P186" s="247"/>
      <c r="Q186" s="247"/>
      <c r="R186" s="247"/>
      <c r="S186" s="247"/>
      <c r="T186" s="248"/>
      <c r="AT186" s="249" t="s">
        <v>171</v>
      </c>
      <c r="AU186" s="249" t="s">
        <v>91</v>
      </c>
      <c r="AV186" s="16" t="s">
        <v>98</v>
      </c>
      <c r="AW186" s="16" t="s">
        <v>38</v>
      </c>
      <c r="AX186" s="16" t="s">
        <v>82</v>
      </c>
      <c r="AY186" s="249" t="s">
        <v>162</v>
      </c>
    </row>
    <row r="187" spans="2:51" s="13" customFormat="1" ht="12">
      <c r="B187" s="206"/>
      <c r="C187" s="207"/>
      <c r="D187" s="208" t="s">
        <v>171</v>
      </c>
      <c r="E187" s="209" t="s">
        <v>1</v>
      </c>
      <c r="F187" s="210" t="s">
        <v>1137</v>
      </c>
      <c r="G187" s="207"/>
      <c r="H187" s="209" t="s">
        <v>1</v>
      </c>
      <c r="I187" s="211"/>
      <c r="J187" s="207"/>
      <c r="K187" s="207"/>
      <c r="L187" s="212"/>
      <c r="M187" s="213"/>
      <c r="N187" s="214"/>
      <c r="O187" s="214"/>
      <c r="P187" s="214"/>
      <c r="Q187" s="214"/>
      <c r="R187" s="214"/>
      <c r="S187" s="214"/>
      <c r="T187" s="215"/>
      <c r="AT187" s="216" t="s">
        <v>171</v>
      </c>
      <c r="AU187" s="216" t="s">
        <v>91</v>
      </c>
      <c r="AV187" s="13" t="s">
        <v>89</v>
      </c>
      <c r="AW187" s="13" t="s">
        <v>38</v>
      </c>
      <c r="AX187" s="13" t="s">
        <v>82</v>
      </c>
      <c r="AY187" s="216" t="s">
        <v>162</v>
      </c>
    </row>
    <row r="188" spans="2:51" s="14" customFormat="1" ht="12">
      <c r="B188" s="217"/>
      <c r="C188" s="218"/>
      <c r="D188" s="208" t="s">
        <v>171</v>
      </c>
      <c r="E188" s="219" t="s">
        <v>1</v>
      </c>
      <c r="F188" s="220" t="s">
        <v>1124</v>
      </c>
      <c r="G188" s="218"/>
      <c r="H188" s="221">
        <v>3606.419</v>
      </c>
      <c r="I188" s="222"/>
      <c r="J188" s="218"/>
      <c r="K188" s="218"/>
      <c r="L188" s="223"/>
      <c r="M188" s="224"/>
      <c r="N188" s="225"/>
      <c r="O188" s="225"/>
      <c r="P188" s="225"/>
      <c r="Q188" s="225"/>
      <c r="R188" s="225"/>
      <c r="S188" s="225"/>
      <c r="T188" s="226"/>
      <c r="AT188" s="227" t="s">
        <v>171</v>
      </c>
      <c r="AU188" s="227" t="s">
        <v>91</v>
      </c>
      <c r="AV188" s="14" t="s">
        <v>91</v>
      </c>
      <c r="AW188" s="14" t="s">
        <v>38</v>
      </c>
      <c r="AX188" s="14" t="s">
        <v>82</v>
      </c>
      <c r="AY188" s="227" t="s">
        <v>162</v>
      </c>
    </row>
    <row r="189" spans="2:51" s="14" customFormat="1" ht="12">
      <c r="B189" s="217"/>
      <c r="C189" s="218"/>
      <c r="D189" s="208" t="s">
        <v>171</v>
      </c>
      <c r="E189" s="219" t="s">
        <v>1</v>
      </c>
      <c r="F189" s="220" t="s">
        <v>1138</v>
      </c>
      <c r="G189" s="218"/>
      <c r="H189" s="221">
        <v>-272.144</v>
      </c>
      <c r="I189" s="222"/>
      <c r="J189" s="218"/>
      <c r="K189" s="218"/>
      <c r="L189" s="223"/>
      <c r="M189" s="224"/>
      <c r="N189" s="225"/>
      <c r="O189" s="225"/>
      <c r="P189" s="225"/>
      <c r="Q189" s="225"/>
      <c r="R189" s="225"/>
      <c r="S189" s="225"/>
      <c r="T189" s="226"/>
      <c r="AT189" s="227" t="s">
        <v>171</v>
      </c>
      <c r="AU189" s="227" t="s">
        <v>91</v>
      </c>
      <c r="AV189" s="14" t="s">
        <v>91</v>
      </c>
      <c r="AW189" s="14" t="s">
        <v>38</v>
      </c>
      <c r="AX189" s="14" t="s">
        <v>82</v>
      </c>
      <c r="AY189" s="227" t="s">
        <v>162</v>
      </c>
    </row>
    <row r="190" spans="2:51" s="16" customFormat="1" ht="12">
      <c r="B190" s="239"/>
      <c r="C190" s="240"/>
      <c r="D190" s="208" t="s">
        <v>171</v>
      </c>
      <c r="E190" s="241" t="s">
        <v>1</v>
      </c>
      <c r="F190" s="242" t="s">
        <v>198</v>
      </c>
      <c r="G190" s="240"/>
      <c r="H190" s="243">
        <v>3334.275</v>
      </c>
      <c r="I190" s="244"/>
      <c r="J190" s="240"/>
      <c r="K190" s="240"/>
      <c r="L190" s="245"/>
      <c r="M190" s="246"/>
      <c r="N190" s="247"/>
      <c r="O190" s="247"/>
      <c r="P190" s="247"/>
      <c r="Q190" s="247"/>
      <c r="R190" s="247"/>
      <c r="S190" s="247"/>
      <c r="T190" s="248"/>
      <c r="AT190" s="249" t="s">
        <v>171</v>
      </c>
      <c r="AU190" s="249" t="s">
        <v>91</v>
      </c>
      <c r="AV190" s="16" t="s">
        <v>98</v>
      </c>
      <c r="AW190" s="16" t="s">
        <v>38</v>
      </c>
      <c r="AX190" s="16" t="s">
        <v>82</v>
      </c>
      <c r="AY190" s="249" t="s">
        <v>162</v>
      </c>
    </row>
    <row r="191" spans="2:51" s="15" customFormat="1" ht="12">
      <c r="B191" s="228"/>
      <c r="C191" s="229"/>
      <c r="D191" s="208" t="s">
        <v>171</v>
      </c>
      <c r="E191" s="230" t="s">
        <v>1</v>
      </c>
      <c r="F191" s="231" t="s">
        <v>174</v>
      </c>
      <c r="G191" s="229"/>
      <c r="H191" s="232">
        <v>3606.419</v>
      </c>
      <c r="I191" s="233"/>
      <c r="J191" s="229"/>
      <c r="K191" s="229"/>
      <c r="L191" s="234"/>
      <c r="M191" s="235"/>
      <c r="N191" s="236"/>
      <c r="O191" s="236"/>
      <c r="P191" s="236"/>
      <c r="Q191" s="236"/>
      <c r="R191" s="236"/>
      <c r="S191" s="236"/>
      <c r="T191" s="237"/>
      <c r="AT191" s="238" t="s">
        <v>171</v>
      </c>
      <c r="AU191" s="238" t="s">
        <v>91</v>
      </c>
      <c r="AV191" s="15" t="s">
        <v>169</v>
      </c>
      <c r="AW191" s="15" t="s">
        <v>38</v>
      </c>
      <c r="AX191" s="15" t="s">
        <v>89</v>
      </c>
      <c r="AY191" s="238" t="s">
        <v>162</v>
      </c>
    </row>
    <row r="192" spans="1:65" s="2" customFormat="1" ht="16.5" customHeight="1">
      <c r="A192" s="36"/>
      <c r="B192" s="37"/>
      <c r="C192" s="193" t="s">
        <v>260</v>
      </c>
      <c r="D192" s="193" t="s">
        <v>164</v>
      </c>
      <c r="E192" s="194" t="s">
        <v>1157</v>
      </c>
      <c r="F192" s="195" t="s">
        <v>1158</v>
      </c>
      <c r="G192" s="196" t="s">
        <v>167</v>
      </c>
      <c r="H192" s="197">
        <v>3606.419</v>
      </c>
      <c r="I192" s="198"/>
      <c r="J192" s="199">
        <f>ROUND(I192*H192,2)</f>
        <v>0</v>
      </c>
      <c r="K192" s="195" t="s">
        <v>168</v>
      </c>
      <c r="L192" s="41"/>
      <c r="M192" s="200" t="s">
        <v>1</v>
      </c>
      <c r="N192" s="201" t="s">
        <v>47</v>
      </c>
      <c r="O192" s="73"/>
      <c r="P192" s="202">
        <f>O192*H192</f>
        <v>0</v>
      </c>
      <c r="Q192" s="202">
        <v>0.01146</v>
      </c>
      <c r="R192" s="202">
        <f>Q192*H192</f>
        <v>41.329561739999995</v>
      </c>
      <c r="S192" s="202">
        <v>0</v>
      </c>
      <c r="T192" s="203">
        <f>S192*H192</f>
        <v>0</v>
      </c>
      <c r="U192" s="36"/>
      <c r="V192" s="36"/>
      <c r="W192" s="36"/>
      <c r="X192" s="36"/>
      <c r="Y192" s="36"/>
      <c r="Z192" s="36"/>
      <c r="AA192" s="36"/>
      <c r="AB192" s="36"/>
      <c r="AC192" s="36"/>
      <c r="AD192" s="36"/>
      <c r="AE192" s="36"/>
      <c r="AR192" s="204" t="s">
        <v>169</v>
      </c>
      <c r="AT192" s="204" t="s">
        <v>164</v>
      </c>
      <c r="AU192" s="204" t="s">
        <v>91</v>
      </c>
      <c r="AY192" s="18" t="s">
        <v>162</v>
      </c>
      <c r="BE192" s="205">
        <f>IF(N192="základní",J192,0)</f>
        <v>0</v>
      </c>
      <c r="BF192" s="205">
        <f>IF(N192="snížená",J192,0)</f>
        <v>0</v>
      </c>
      <c r="BG192" s="205">
        <f>IF(N192="zákl. přenesená",J192,0)</f>
        <v>0</v>
      </c>
      <c r="BH192" s="205">
        <f>IF(N192="sníž. přenesená",J192,0)</f>
        <v>0</v>
      </c>
      <c r="BI192" s="205">
        <f>IF(N192="nulová",J192,0)</f>
        <v>0</v>
      </c>
      <c r="BJ192" s="18" t="s">
        <v>89</v>
      </c>
      <c r="BK192" s="205">
        <f>ROUND(I192*H192,2)</f>
        <v>0</v>
      </c>
      <c r="BL192" s="18" t="s">
        <v>169</v>
      </c>
      <c r="BM192" s="204" t="s">
        <v>1159</v>
      </c>
    </row>
    <row r="193" spans="2:51" s="13" customFormat="1" ht="12">
      <c r="B193" s="206"/>
      <c r="C193" s="207"/>
      <c r="D193" s="208" t="s">
        <v>171</v>
      </c>
      <c r="E193" s="209" t="s">
        <v>1</v>
      </c>
      <c r="F193" s="210" t="s">
        <v>1121</v>
      </c>
      <c r="G193" s="207"/>
      <c r="H193" s="209" t="s">
        <v>1</v>
      </c>
      <c r="I193" s="211"/>
      <c r="J193" s="207"/>
      <c r="K193" s="207"/>
      <c r="L193" s="212"/>
      <c r="M193" s="213"/>
      <c r="N193" s="214"/>
      <c r="O193" s="214"/>
      <c r="P193" s="214"/>
      <c r="Q193" s="214"/>
      <c r="R193" s="214"/>
      <c r="S193" s="214"/>
      <c r="T193" s="215"/>
      <c r="AT193" s="216" t="s">
        <v>171</v>
      </c>
      <c r="AU193" s="216" t="s">
        <v>91</v>
      </c>
      <c r="AV193" s="13" t="s">
        <v>89</v>
      </c>
      <c r="AW193" s="13" t="s">
        <v>38</v>
      </c>
      <c r="AX193" s="13" t="s">
        <v>82</v>
      </c>
      <c r="AY193" s="216" t="s">
        <v>162</v>
      </c>
    </row>
    <row r="194" spans="2:51" s="14" customFormat="1" ht="12">
      <c r="B194" s="217"/>
      <c r="C194" s="218"/>
      <c r="D194" s="208" t="s">
        <v>171</v>
      </c>
      <c r="E194" s="219" t="s">
        <v>1</v>
      </c>
      <c r="F194" s="220" t="s">
        <v>1124</v>
      </c>
      <c r="G194" s="218"/>
      <c r="H194" s="221">
        <v>3606.419</v>
      </c>
      <c r="I194" s="222"/>
      <c r="J194" s="218"/>
      <c r="K194" s="218"/>
      <c r="L194" s="223"/>
      <c r="M194" s="224"/>
      <c r="N194" s="225"/>
      <c r="O194" s="225"/>
      <c r="P194" s="225"/>
      <c r="Q194" s="225"/>
      <c r="R194" s="225"/>
      <c r="S194" s="225"/>
      <c r="T194" s="226"/>
      <c r="AT194" s="227" t="s">
        <v>171</v>
      </c>
      <c r="AU194" s="227" t="s">
        <v>91</v>
      </c>
      <c r="AV194" s="14" t="s">
        <v>91</v>
      </c>
      <c r="AW194" s="14" t="s">
        <v>38</v>
      </c>
      <c r="AX194" s="14" t="s">
        <v>82</v>
      </c>
      <c r="AY194" s="227" t="s">
        <v>162</v>
      </c>
    </row>
    <row r="195" spans="2:51" s="15" customFormat="1" ht="12">
      <c r="B195" s="228"/>
      <c r="C195" s="229"/>
      <c r="D195" s="208" t="s">
        <v>171</v>
      </c>
      <c r="E195" s="230" t="s">
        <v>1</v>
      </c>
      <c r="F195" s="231" t="s">
        <v>174</v>
      </c>
      <c r="G195" s="229"/>
      <c r="H195" s="232">
        <v>3606.419</v>
      </c>
      <c r="I195" s="233"/>
      <c r="J195" s="229"/>
      <c r="K195" s="229"/>
      <c r="L195" s="234"/>
      <c r="M195" s="235"/>
      <c r="N195" s="236"/>
      <c r="O195" s="236"/>
      <c r="P195" s="236"/>
      <c r="Q195" s="236"/>
      <c r="R195" s="236"/>
      <c r="S195" s="236"/>
      <c r="T195" s="237"/>
      <c r="AT195" s="238" t="s">
        <v>171</v>
      </c>
      <c r="AU195" s="238" t="s">
        <v>91</v>
      </c>
      <c r="AV195" s="15" t="s">
        <v>169</v>
      </c>
      <c r="AW195" s="15" t="s">
        <v>38</v>
      </c>
      <c r="AX195" s="15" t="s">
        <v>89</v>
      </c>
      <c r="AY195" s="238" t="s">
        <v>162</v>
      </c>
    </row>
    <row r="196" spans="1:65" s="2" customFormat="1" ht="16.5" customHeight="1">
      <c r="A196" s="36"/>
      <c r="B196" s="37"/>
      <c r="C196" s="193" t="s">
        <v>267</v>
      </c>
      <c r="D196" s="193" t="s">
        <v>164</v>
      </c>
      <c r="E196" s="194" t="s">
        <v>1160</v>
      </c>
      <c r="F196" s="195" t="s">
        <v>1161</v>
      </c>
      <c r="G196" s="196" t="s">
        <v>167</v>
      </c>
      <c r="H196" s="197">
        <v>272.144</v>
      </c>
      <c r="I196" s="198"/>
      <c r="J196" s="199">
        <f>ROUND(I196*H196,2)</f>
        <v>0</v>
      </c>
      <c r="K196" s="195" t="s">
        <v>168</v>
      </c>
      <c r="L196" s="41"/>
      <c r="M196" s="200" t="s">
        <v>1</v>
      </c>
      <c r="N196" s="201" t="s">
        <v>47</v>
      </c>
      <c r="O196" s="73"/>
      <c r="P196" s="202">
        <f>O196*H196</f>
        <v>0</v>
      </c>
      <c r="Q196" s="202">
        <v>0.0057</v>
      </c>
      <c r="R196" s="202">
        <f>Q196*H196</f>
        <v>1.5512208</v>
      </c>
      <c r="S196" s="202">
        <v>0</v>
      </c>
      <c r="T196" s="203">
        <f>S196*H196</f>
        <v>0</v>
      </c>
      <c r="U196" s="36"/>
      <c r="V196" s="36"/>
      <c r="W196" s="36"/>
      <c r="X196" s="36"/>
      <c r="Y196" s="36"/>
      <c r="Z196" s="36"/>
      <c r="AA196" s="36"/>
      <c r="AB196" s="36"/>
      <c r="AC196" s="36"/>
      <c r="AD196" s="36"/>
      <c r="AE196" s="36"/>
      <c r="AR196" s="204" t="s">
        <v>169</v>
      </c>
      <c r="AT196" s="204" t="s">
        <v>164</v>
      </c>
      <c r="AU196" s="204" t="s">
        <v>91</v>
      </c>
      <c r="AY196" s="18" t="s">
        <v>162</v>
      </c>
      <c r="BE196" s="205">
        <f>IF(N196="základní",J196,0)</f>
        <v>0</v>
      </c>
      <c r="BF196" s="205">
        <f>IF(N196="snížená",J196,0)</f>
        <v>0</v>
      </c>
      <c r="BG196" s="205">
        <f>IF(N196="zákl. přenesená",J196,0)</f>
        <v>0</v>
      </c>
      <c r="BH196" s="205">
        <f>IF(N196="sníž. přenesená",J196,0)</f>
        <v>0</v>
      </c>
      <c r="BI196" s="205">
        <f>IF(N196="nulová",J196,0)</f>
        <v>0</v>
      </c>
      <c r="BJ196" s="18" t="s">
        <v>89</v>
      </c>
      <c r="BK196" s="205">
        <f>ROUND(I196*H196,2)</f>
        <v>0</v>
      </c>
      <c r="BL196" s="18" t="s">
        <v>169</v>
      </c>
      <c r="BM196" s="204" t="s">
        <v>1162</v>
      </c>
    </row>
    <row r="197" spans="2:51" s="14" customFormat="1" ht="12">
      <c r="B197" s="217"/>
      <c r="C197" s="218"/>
      <c r="D197" s="208" t="s">
        <v>171</v>
      </c>
      <c r="E197" s="219" t="s">
        <v>1</v>
      </c>
      <c r="F197" s="220" t="s">
        <v>1131</v>
      </c>
      <c r="G197" s="218"/>
      <c r="H197" s="221">
        <v>272.144</v>
      </c>
      <c r="I197" s="222"/>
      <c r="J197" s="218"/>
      <c r="K197" s="218"/>
      <c r="L197" s="223"/>
      <c r="M197" s="224"/>
      <c r="N197" s="225"/>
      <c r="O197" s="225"/>
      <c r="P197" s="225"/>
      <c r="Q197" s="225"/>
      <c r="R197" s="225"/>
      <c r="S197" s="225"/>
      <c r="T197" s="226"/>
      <c r="AT197" s="227" t="s">
        <v>171</v>
      </c>
      <c r="AU197" s="227" t="s">
        <v>91</v>
      </c>
      <c r="AV197" s="14" t="s">
        <v>91</v>
      </c>
      <c r="AW197" s="14" t="s">
        <v>38</v>
      </c>
      <c r="AX197" s="14" t="s">
        <v>82</v>
      </c>
      <c r="AY197" s="227" t="s">
        <v>162</v>
      </c>
    </row>
    <row r="198" spans="2:51" s="15" customFormat="1" ht="12">
      <c r="B198" s="228"/>
      <c r="C198" s="229"/>
      <c r="D198" s="208" t="s">
        <v>171</v>
      </c>
      <c r="E198" s="230" t="s">
        <v>1</v>
      </c>
      <c r="F198" s="231" t="s">
        <v>174</v>
      </c>
      <c r="G198" s="229"/>
      <c r="H198" s="232">
        <v>272.144</v>
      </c>
      <c r="I198" s="233"/>
      <c r="J198" s="229"/>
      <c r="K198" s="229"/>
      <c r="L198" s="234"/>
      <c r="M198" s="235"/>
      <c r="N198" s="236"/>
      <c r="O198" s="236"/>
      <c r="P198" s="236"/>
      <c r="Q198" s="236"/>
      <c r="R198" s="236"/>
      <c r="S198" s="236"/>
      <c r="T198" s="237"/>
      <c r="AT198" s="238" t="s">
        <v>171</v>
      </c>
      <c r="AU198" s="238" t="s">
        <v>91</v>
      </c>
      <c r="AV198" s="15" t="s">
        <v>169</v>
      </c>
      <c r="AW198" s="15" t="s">
        <v>38</v>
      </c>
      <c r="AX198" s="15" t="s">
        <v>89</v>
      </c>
      <c r="AY198" s="238" t="s">
        <v>162</v>
      </c>
    </row>
    <row r="199" spans="1:65" s="2" customFormat="1" ht="16.5" customHeight="1">
      <c r="A199" s="36"/>
      <c r="B199" s="37"/>
      <c r="C199" s="193" t="s">
        <v>274</v>
      </c>
      <c r="D199" s="193" t="s">
        <v>164</v>
      </c>
      <c r="E199" s="194" t="s">
        <v>370</v>
      </c>
      <c r="F199" s="195" t="s">
        <v>371</v>
      </c>
      <c r="G199" s="196" t="s">
        <v>167</v>
      </c>
      <c r="H199" s="197">
        <v>3570.067</v>
      </c>
      <c r="I199" s="198"/>
      <c r="J199" s="199">
        <f>ROUND(I199*H199,2)</f>
        <v>0</v>
      </c>
      <c r="K199" s="195" t="s">
        <v>168</v>
      </c>
      <c r="L199" s="41"/>
      <c r="M199" s="200" t="s">
        <v>1</v>
      </c>
      <c r="N199" s="201" t="s">
        <v>47</v>
      </c>
      <c r="O199" s="73"/>
      <c r="P199" s="202">
        <f>O199*H199</f>
        <v>0</v>
      </c>
      <c r="Q199" s="202">
        <v>0.0033</v>
      </c>
      <c r="R199" s="202">
        <f>Q199*H199</f>
        <v>11.7812211</v>
      </c>
      <c r="S199" s="202">
        <v>0</v>
      </c>
      <c r="T199" s="203">
        <f>S199*H199</f>
        <v>0</v>
      </c>
      <c r="U199" s="36"/>
      <c r="V199" s="36"/>
      <c r="W199" s="36"/>
      <c r="X199" s="36"/>
      <c r="Y199" s="36"/>
      <c r="Z199" s="36"/>
      <c r="AA199" s="36"/>
      <c r="AB199" s="36"/>
      <c r="AC199" s="36"/>
      <c r="AD199" s="36"/>
      <c r="AE199" s="36"/>
      <c r="AR199" s="204" t="s">
        <v>169</v>
      </c>
      <c r="AT199" s="204" t="s">
        <v>164</v>
      </c>
      <c r="AU199" s="204" t="s">
        <v>91</v>
      </c>
      <c r="AY199" s="18" t="s">
        <v>162</v>
      </c>
      <c r="BE199" s="205">
        <f>IF(N199="základní",J199,0)</f>
        <v>0</v>
      </c>
      <c r="BF199" s="205">
        <f>IF(N199="snížená",J199,0)</f>
        <v>0</v>
      </c>
      <c r="BG199" s="205">
        <f>IF(N199="zákl. přenesená",J199,0)</f>
        <v>0</v>
      </c>
      <c r="BH199" s="205">
        <f>IF(N199="sníž. přenesená",J199,0)</f>
        <v>0</v>
      </c>
      <c r="BI199" s="205">
        <f>IF(N199="nulová",J199,0)</f>
        <v>0</v>
      </c>
      <c r="BJ199" s="18" t="s">
        <v>89</v>
      </c>
      <c r="BK199" s="205">
        <f>ROUND(I199*H199,2)</f>
        <v>0</v>
      </c>
      <c r="BL199" s="18" t="s">
        <v>169</v>
      </c>
      <c r="BM199" s="204" t="s">
        <v>1163</v>
      </c>
    </row>
    <row r="200" spans="2:51" s="13" customFormat="1" ht="12">
      <c r="B200" s="206"/>
      <c r="C200" s="207"/>
      <c r="D200" s="208" t="s">
        <v>171</v>
      </c>
      <c r="E200" s="209" t="s">
        <v>1</v>
      </c>
      <c r="F200" s="210" t="s">
        <v>1137</v>
      </c>
      <c r="G200" s="207"/>
      <c r="H200" s="209" t="s">
        <v>1</v>
      </c>
      <c r="I200" s="211"/>
      <c r="J200" s="207"/>
      <c r="K200" s="207"/>
      <c r="L200" s="212"/>
      <c r="M200" s="213"/>
      <c r="N200" s="214"/>
      <c r="O200" s="214"/>
      <c r="P200" s="214"/>
      <c r="Q200" s="214"/>
      <c r="R200" s="214"/>
      <c r="S200" s="214"/>
      <c r="T200" s="215"/>
      <c r="AT200" s="216" t="s">
        <v>171</v>
      </c>
      <c r="AU200" s="216" t="s">
        <v>91</v>
      </c>
      <c r="AV200" s="13" t="s">
        <v>89</v>
      </c>
      <c r="AW200" s="13" t="s">
        <v>38</v>
      </c>
      <c r="AX200" s="13" t="s">
        <v>82</v>
      </c>
      <c r="AY200" s="216" t="s">
        <v>162</v>
      </c>
    </row>
    <row r="201" spans="2:51" s="14" customFormat="1" ht="12">
      <c r="B201" s="217"/>
      <c r="C201" s="218"/>
      <c r="D201" s="208" t="s">
        <v>171</v>
      </c>
      <c r="E201" s="219" t="s">
        <v>1</v>
      </c>
      <c r="F201" s="220" t="s">
        <v>1124</v>
      </c>
      <c r="G201" s="218"/>
      <c r="H201" s="221">
        <v>3606.419</v>
      </c>
      <c r="I201" s="222"/>
      <c r="J201" s="218"/>
      <c r="K201" s="218"/>
      <c r="L201" s="223"/>
      <c r="M201" s="224"/>
      <c r="N201" s="225"/>
      <c r="O201" s="225"/>
      <c r="P201" s="225"/>
      <c r="Q201" s="225"/>
      <c r="R201" s="225"/>
      <c r="S201" s="225"/>
      <c r="T201" s="226"/>
      <c r="AT201" s="227" t="s">
        <v>171</v>
      </c>
      <c r="AU201" s="227" t="s">
        <v>91</v>
      </c>
      <c r="AV201" s="14" t="s">
        <v>91</v>
      </c>
      <c r="AW201" s="14" t="s">
        <v>38</v>
      </c>
      <c r="AX201" s="14" t="s">
        <v>82</v>
      </c>
      <c r="AY201" s="227" t="s">
        <v>162</v>
      </c>
    </row>
    <row r="202" spans="2:51" s="14" customFormat="1" ht="12">
      <c r="B202" s="217"/>
      <c r="C202" s="218"/>
      <c r="D202" s="208" t="s">
        <v>171</v>
      </c>
      <c r="E202" s="219" t="s">
        <v>1</v>
      </c>
      <c r="F202" s="220" t="s">
        <v>1138</v>
      </c>
      <c r="G202" s="218"/>
      <c r="H202" s="221">
        <v>-272.144</v>
      </c>
      <c r="I202" s="222"/>
      <c r="J202" s="218"/>
      <c r="K202" s="218"/>
      <c r="L202" s="223"/>
      <c r="M202" s="224"/>
      <c r="N202" s="225"/>
      <c r="O202" s="225"/>
      <c r="P202" s="225"/>
      <c r="Q202" s="225"/>
      <c r="R202" s="225"/>
      <c r="S202" s="225"/>
      <c r="T202" s="226"/>
      <c r="AT202" s="227" t="s">
        <v>171</v>
      </c>
      <c r="AU202" s="227" t="s">
        <v>91</v>
      </c>
      <c r="AV202" s="14" t="s">
        <v>91</v>
      </c>
      <c r="AW202" s="14" t="s">
        <v>38</v>
      </c>
      <c r="AX202" s="14" t="s">
        <v>82</v>
      </c>
      <c r="AY202" s="227" t="s">
        <v>162</v>
      </c>
    </row>
    <row r="203" spans="2:51" s="16" customFormat="1" ht="12">
      <c r="B203" s="239"/>
      <c r="C203" s="240"/>
      <c r="D203" s="208" t="s">
        <v>171</v>
      </c>
      <c r="E203" s="241" t="s">
        <v>1</v>
      </c>
      <c r="F203" s="242" t="s">
        <v>198</v>
      </c>
      <c r="G203" s="240"/>
      <c r="H203" s="243">
        <v>3334.275</v>
      </c>
      <c r="I203" s="244"/>
      <c r="J203" s="240"/>
      <c r="K203" s="240"/>
      <c r="L203" s="245"/>
      <c r="M203" s="246"/>
      <c r="N203" s="247"/>
      <c r="O203" s="247"/>
      <c r="P203" s="247"/>
      <c r="Q203" s="247"/>
      <c r="R203" s="247"/>
      <c r="S203" s="247"/>
      <c r="T203" s="248"/>
      <c r="AT203" s="249" t="s">
        <v>171</v>
      </c>
      <c r="AU203" s="249" t="s">
        <v>91</v>
      </c>
      <c r="AV203" s="16" t="s">
        <v>98</v>
      </c>
      <c r="AW203" s="16" t="s">
        <v>38</v>
      </c>
      <c r="AX203" s="16" t="s">
        <v>82</v>
      </c>
      <c r="AY203" s="249" t="s">
        <v>162</v>
      </c>
    </row>
    <row r="204" spans="2:51" s="14" customFormat="1" ht="12">
      <c r="B204" s="217"/>
      <c r="C204" s="218"/>
      <c r="D204" s="208" t="s">
        <v>171</v>
      </c>
      <c r="E204" s="219" t="s">
        <v>1</v>
      </c>
      <c r="F204" s="220" t="s">
        <v>1164</v>
      </c>
      <c r="G204" s="218"/>
      <c r="H204" s="221">
        <v>235.792</v>
      </c>
      <c r="I204" s="222"/>
      <c r="J204" s="218"/>
      <c r="K204" s="218"/>
      <c r="L204" s="223"/>
      <c r="M204" s="224"/>
      <c r="N204" s="225"/>
      <c r="O204" s="225"/>
      <c r="P204" s="225"/>
      <c r="Q204" s="225"/>
      <c r="R204" s="225"/>
      <c r="S204" s="225"/>
      <c r="T204" s="226"/>
      <c r="AT204" s="227" t="s">
        <v>171</v>
      </c>
      <c r="AU204" s="227" t="s">
        <v>91</v>
      </c>
      <c r="AV204" s="14" t="s">
        <v>91</v>
      </c>
      <c r="AW204" s="14" t="s">
        <v>38</v>
      </c>
      <c r="AX204" s="14" t="s">
        <v>82</v>
      </c>
      <c r="AY204" s="227" t="s">
        <v>162</v>
      </c>
    </row>
    <row r="205" spans="2:51" s="16" customFormat="1" ht="12">
      <c r="B205" s="239"/>
      <c r="C205" s="240"/>
      <c r="D205" s="208" t="s">
        <v>171</v>
      </c>
      <c r="E205" s="241" t="s">
        <v>1</v>
      </c>
      <c r="F205" s="242" t="s">
        <v>198</v>
      </c>
      <c r="G205" s="240"/>
      <c r="H205" s="243">
        <v>235.792</v>
      </c>
      <c r="I205" s="244"/>
      <c r="J205" s="240"/>
      <c r="K205" s="240"/>
      <c r="L205" s="245"/>
      <c r="M205" s="246"/>
      <c r="N205" s="247"/>
      <c r="O205" s="247"/>
      <c r="P205" s="247"/>
      <c r="Q205" s="247"/>
      <c r="R205" s="247"/>
      <c r="S205" s="247"/>
      <c r="T205" s="248"/>
      <c r="AT205" s="249" t="s">
        <v>171</v>
      </c>
      <c r="AU205" s="249" t="s">
        <v>91</v>
      </c>
      <c r="AV205" s="16" t="s">
        <v>98</v>
      </c>
      <c r="AW205" s="16" t="s">
        <v>38</v>
      </c>
      <c r="AX205" s="16" t="s">
        <v>82</v>
      </c>
      <c r="AY205" s="249" t="s">
        <v>162</v>
      </c>
    </row>
    <row r="206" spans="2:51" s="15" customFormat="1" ht="12">
      <c r="B206" s="228"/>
      <c r="C206" s="229"/>
      <c r="D206" s="208" t="s">
        <v>171</v>
      </c>
      <c r="E206" s="230" t="s">
        <v>1</v>
      </c>
      <c r="F206" s="231" t="s">
        <v>174</v>
      </c>
      <c r="G206" s="229"/>
      <c r="H206" s="232">
        <v>3570.067</v>
      </c>
      <c r="I206" s="233"/>
      <c r="J206" s="229"/>
      <c r="K206" s="229"/>
      <c r="L206" s="234"/>
      <c r="M206" s="235"/>
      <c r="N206" s="236"/>
      <c r="O206" s="236"/>
      <c r="P206" s="236"/>
      <c r="Q206" s="236"/>
      <c r="R206" s="236"/>
      <c r="S206" s="236"/>
      <c r="T206" s="237"/>
      <c r="AT206" s="238" t="s">
        <v>171</v>
      </c>
      <c r="AU206" s="238" t="s">
        <v>91</v>
      </c>
      <c r="AV206" s="15" t="s">
        <v>169</v>
      </c>
      <c r="AW206" s="15" t="s">
        <v>38</v>
      </c>
      <c r="AX206" s="15" t="s">
        <v>89</v>
      </c>
      <c r="AY206" s="238" t="s">
        <v>162</v>
      </c>
    </row>
    <row r="207" spans="1:65" s="2" customFormat="1" ht="16.5" customHeight="1">
      <c r="A207" s="36"/>
      <c r="B207" s="37"/>
      <c r="C207" s="193" t="s">
        <v>278</v>
      </c>
      <c r="D207" s="193" t="s">
        <v>164</v>
      </c>
      <c r="E207" s="194" t="s">
        <v>362</v>
      </c>
      <c r="F207" s="195" t="s">
        <v>363</v>
      </c>
      <c r="G207" s="196" t="s">
        <v>167</v>
      </c>
      <c r="H207" s="197">
        <v>3842.211</v>
      </c>
      <c r="I207" s="198"/>
      <c r="J207" s="199">
        <f>ROUND(I207*H207,2)</f>
        <v>0</v>
      </c>
      <c r="K207" s="195" t="s">
        <v>286</v>
      </c>
      <c r="L207" s="41"/>
      <c r="M207" s="200" t="s">
        <v>1</v>
      </c>
      <c r="N207" s="201" t="s">
        <v>47</v>
      </c>
      <c r="O207" s="73"/>
      <c r="P207" s="202">
        <f>O207*H207</f>
        <v>0</v>
      </c>
      <c r="Q207" s="202">
        <v>0</v>
      </c>
      <c r="R207" s="202">
        <f>Q207*H207</f>
        <v>0</v>
      </c>
      <c r="S207" s="202">
        <v>0</v>
      </c>
      <c r="T207" s="203">
        <f>S207*H207</f>
        <v>0</v>
      </c>
      <c r="U207" s="36"/>
      <c r="V207" s="36"/>
      <c r="W207" s="36"/>
      <c r="X207" s="36"/>
      <c r="Y207" s="36"/>
      <c r="Z207" s="36"/>
      <c r="AA207" s="36"/>
      <c r="AB207" s="36"/>
      <c r="AC207" s="36"/>
      <c r="AD207" s="36"/>
      <c r="AE207" s="36"/>
      <c r="AR207" s="204" t="s">
        <v>169</v>
      </c>
      <c r="AT207" s="204" t="s">
        <v>164</v>
      </c>
      <c r="AU207" s="204" t="s">
        <v>91</v>
      </c>
      <c r="AY207" s="18" t="s">
        <v>162</v>
      </c>
      <c r="BE207" s="205">
        <f>IF(N207="základní",J207,0)</f>
        <v>0</v>
      </c>
      <c r="BF207" s="205">
        <f>IF(N207="snížená",J207,0)</f>
        <v>0</v>
      </c>
      <c r="BG207" s="205">
        <f>IF(N207="zákl. přenesená",J207,0)</f>
        <v>0</v>
      </c>
      <c r="BH207" s="205">
        <f>IF(N207="sníž. přenesená",J207,0)</f>
        <v>0</v>
      </c>
      <c r="BI207" s="205">
        <f>IF(N207="nulová",J207,0)</f>
        <v>0</v>
      </c>
      <c r="BJ207" s="18" t="s">
        <v>89</v>
      </c>
      <c r="BK207" s="205">
        <f>ROUND(I207*H207,2)</f>
        <v>0</v>
      </c>
      <c r="BL207" s="18" t="s">
        <v>169</v>
      </c>
      <c r="BM207" s="204" t="s">
        <v>1165</v>
      </c>
    </row>
    <row r="208" spans="2:51" s="13" customFormat="1" ht="12">
      <c r="B208" s="206"/>
      <c r="C208" s="207"/>
      <c r="D208" s="208" t="s">
        <v>171</v>
      </c>
      <c r="E208" s="209" t="s">
        <v>1</v>
      </c>
      <c r="F208" s="210" t="s">
        <v>365</v>
      </c>
      <c r="G208" s="207"/>
      <c r="H208" s="209" t="s">
        <v>1</v>
      </c>
      <c r="I208" s="211"/>
      <c r="J208" s="207"/>
      <c r="K208" s="207"/>
      <c r="L208" s="212"/>
      <c r="M208" s="213"/>
      <c r="N208" s="214"/>
      <c r="O208" s="214"/>
      <c r="P208" s="214"/>
      <c r="Q208" s="214"/>
      <c r="R208" s="214"/>
      <c r="S208" s="214"/>
      <c r="T208" s="215"/>
      <c r="AT208" s="216" t="s">
        <v>171</v>
      </c>
      <c r="AU208" s="216" t="s">
        <v>91</v>
      </c>
      <c r="AV208" s="13" t="s">
        <v>89</v>
      </c>
      <c r="AW208" s="13" t="s">
        <v>38</v>
      </c>
      <c r="AX208" s="13" t="s">
        <v>82</v>
      </c>
      <c r="AY208" s="216" t="s">
        <v>162</v>
      </c>
    </row>
    <row r="209" spans="2:51" s="13" customFormat="1" ht="12">
      <c r="B209" s="206"/>
      <c r="C209" s="207"/>
      <c r="D209" s="208" t="s">
        <v>171</v>
      </c>
      <c r="E209" s="209" t="s">
        <v>1</v>
      </c>
      <c r="F209" s="210" t="s">
        <v>366</v>
      </c>
      <c r="G209" s="207"/>
      <c r="H209" s="209" t="s">
        <v>1</v>
      </c>
      <c r="I209" s="211"/>
      <c r="J209" s="207"/>
      <c r="K209" s="207"/>
      <c r="L209" s="212"/>
      <c r="M209" s="213"/>
      <c r="N209" s="214"/>
      <c r="O209" s="214"/>
      <c r="P209" s="214"/>
      <c r="Q209" s="214"/>
      <c r="R209" s="214"/>
      <c r="S209" s="214"/>
      <c r="T209" s="215"/>
      <c r="AT209" s="216" t="s">
        <v>171</v>
      </c>
      <c r="AU209" s="216" t="s">
        <v>91</v>
      </c>
      <c r="AV209" s="13" t="s">
        <v>89</v>
      </c>
      <c r="AW209" s="13" t="s">
        <v>38</v>
      </c>
      <c r="AX209" s="13" t="s">
        <v>82</v>
      </c>
      <c r="AY209" s="216" t="s">
        <v>162</v>
      </c>
    </row>
    <row r="210" spans="2:51" s="13" customFormat="1" ht="12">
      <c r="B210" s="206"/>
      <c r="C210" s="207"/>
      <c r="D210" s="208" t="s">
        <v>171</v>
      </c>
      <c r="E210" s="209" t="s">
        <v>1</v>
      </c>
      <c r="F210" s="210" t="s">
        <v>367</v>
      </c>
      <c r="G210" s="207"/>
      <c r="H210" s="209" t="s">
        <v>1</v>
      </c>
      <c r="I210" s="211"/>
      <c r="J210" s="207"/>
      <c r="K210" s="207"/>
      <c r="L210" s="212"/>
      <c r="M210" s="213"/>
      <c r="N210" s="214"/>
      <c r="O210" s="214"/>
      <c r="P210" s="214"/>
      <c r="Q210" s="214"/>
      <c r="R210" s="214"/>
      <c r="S210" s="214"/>
      <c r="T210" s="215"/>
      <c r="AT210" s="216" t="s">
        <v>171</v>
      </c>
      <c r="AU210" s="216" t="s">
        <v>91</v>
      </c>
      <c r="AV210" s="13" t="s">
        <v>89</v>
      </c>
      <c r="AW210" s="13" t="s">
        <v>38</v>
      </c>
      <c r="AX210" s="13" t="s">
        <v>82</v>
      </c>
      <c r="AY210" s="216" t="s">
        <v>162</v>
      </c>
    </row>
    <row r="211" spans="2:51" s="13" customFormat="1" ht="12">
      <c r="B211" s="206"/>
      <c r="C211" s="207"/>
      <c r="D211" s="208" t="s">
        <v>171</v>
      </c>
      <c r="E211" s="209" t="s">
        <v>1</v>
      </c>
      <c r="F211" s="210" t="s">
        <v>368</v>
      </c>
      <c r="G211" s="207"/>
      <c r="H211" s="209" t="s">
        <v>1</v>
      </c>
      <c r="I211" s="211"/>
      <c r="J211" s="207"/>
      <c r="K211" s="207"/>
      <c r="L211" s="212"/>
      <c r="M211" s="213"/>
      <c r="N211" s="214"/>
      <c r="O211" s="214"/>
      <c r="P211" s="214"/>
      <c r="Q211" s="214"/>
      <c r="R211" s="214"/>
      <c r="S211" s="214"/>
      <c r="T211" s="215"/>
      <c r="AT211" s="216" t="s">
        <v>171</v>
      </c>
      <c r="AU211" s="216" t="s">
        <v>91</v>
      </c>
      <c r="AV211" s="13" t="s">
        <v>89</v>
      </c>
      <c r="AW211" s="13" t="s">
        <v>38</v>
      </c>
      <c r="AX211" s="13" t="s">
        <v>82</v>
      </c>
      <c r="AY211" s="216" t="s">
        <v>162</v>
      </c>
    </row>
    <row r="212" spans="2:51" s="14" customFormat="1" ht="12">
      <c r="B212" s="217"/>
      <c r="C212" s="218"/>
      <c r="D212" s="208" t="s">
        <v>171</v>
      </c>
      <c r="E212" s="219" t="s">
        <v>1</v>
      </c>
      <c r="F212" s="220" t="s">
        <v>1166</v>
      </c>
      <c r="G212" s="218"/>
      <c r="H212" s="221">
        <v>3842.211</v>
      </c>
      <c r="I212" s="222"/>
      <c r="J212" s="218"/>
      <c r="K212" s="218"/>
      <c r="L212" s="223"/>
      <c r="M212" s="224"/>
      <c r="N212" s="225"/>
      <c r="O212" s="225"/>
      <c r="P212" s="225"/>
      <c r="Q212" s="225"/>
      <c r="R212" s="225"/>
      <c r="S212" s="225"/>
      <c r="T212" s="226"/>
      <c r="AT212" s="227" t="s">
        <v>171</v>
      </c>
      <c r="AU212" s="227" t="s">
        <v>91</v>
      </c>
      <c r="AV212" s="14" t="s">
        <v>91</v>
      </c>
      <c r="AW212" s="14" t="s">
        <v>38</v>
      </c>
      <c r="AX212" s="14" t="s">
        <v>82</v>
      </c>
      <c r="AY212" s="227" t="s">
        <v>162</v>
      </c>
    </row>
    <row r="213" spans="2:51" s="15" customFormat="1" ht="12">
      <c r="B213" s="228"/>
      <c r="C213" s="229"/>
      <c r="D213" s="208" t="s">
        <v>171</v>
      </c>
      <c r="E213" s="230" t="s">
        <v>1</v>
      </c>
      <c r="F213" s="231" t="s">
        <v>174</v>
      </c>
      <c r="G213" s="229"/>
      <c r="H213" s="232">
        <v>3842.211</v>
      </c>
      <c r="I213" s="233"/>
      <c r="J213" s="229"/>
      <c r="K213" s="229"/>
      <c r="L213" s="234"/>
      <c r="M213" s="235"/>
      <c r="N213" s="236"/>
      <c r="O213" s="236"/>
      <c r="P213" s="236"/>
      <c r="Q213" s="236"/>
      <c r="R213" s="236"/>
      <c r="S213" s="236"/>
      <c r="T213" s="237"/>
      <c r="AT213" s="238" t="s">
        <v>171</v>
      </c>
      <c r="AU213" s="238" t="s">
        <v>91</v>
      </c>
      <c r="AV213" s="15" t="s">
        <v>169</v>
      </c>
      <c r="AW213" s="15" t="s">
        <v>38</v>
      </c>
      <c r="AX213" s="15" t="s">
        <v>89</v>
      </c>
      <c r="AY213" s="238" t="s">
        <v>162</v>
      </c>
    </row>
    <row r="214" spans="1:65" s="2" customFormat="1" ht="16.5" customHeight="1">
      <c r="A214" s="36"/>
      <c r="B214" s="37"/>
      <c r="C214" s="193" t="s">
        <v>7</v>
      </c>
      <c r="D214" s="193" t="s">
        <v>164</v>
      </c>
      <c r="E214" s="194" t="s">
        <v>1167</v>
      </c>
      <c r="F214" s="195" t="s">
        <v>1168</v>
      </c>
      <c r="G214" s="196" t="s">
        <v>167</v>
      </c>
      <c r="H214" s="197">
        <v>548.25</v>
      </c>
      <c r="I214" s="198"/>
      <c r="J214" s="199">
        <f>ROUND(I214*H214,2)</f>
        <v>0</v>
      </c>
      <c r="K214" s="195" t="s">
        <v>168</v>
      </c>
      <c r="L214" s="41"/>
      <c r="M214" s="200" t="s">
        <v>1</v>
      </c>
      <c r="N214" s="201" t="s">
        <v>47</v>
      </c>
      <c r="O214" s="73"/>
      <c r="P214" s="202">
        <f>O214*H214</f>
        <v>0</v>
      </c>
      <c r="Q214" s="202">
        <v>0</v>
      </c>
      <c r="R214" s="202">
        <f>Q214*H214</f>
        <v>0</v>
      </c>
      <c r="S214" s="202">
        <v>0</v>
      </c>
      <c r="T214" s="203">
        <f>S214*H214</f>
        <v>0</v>
      </c>
      <c r="U214" s="36"/>
      <c r="V214" s="36"/>
      <c r="W214" s="36"/>
      <c r="X214" s="36"/>
      <c r="Y214" s="36"/>
      <c r="Z214" s="36"/>
      <c r="AA214" s="36"/>
      <c r="AB214" s="36"/>
      <c r="AC214" s="36"/>
      <c r="AD214" s="36"/>
      <c r="AE214" s="36"/>
      <c r="AR214" s="204" t="s">
        <v>169</v>
      </c>
      <c r="AT214" s="204" t="s">
        <v>164</v>
      </c>
      <c r="AU214" s="204" t="s">
        <v>91</v>
      </c>
      <c r="AY214" s="18" t="s">
        <v>162</v>
      </c>
      <c r="BE214" s="205">
        <f>IF(N214="základní",J214,0)</f>
        <v>0</v>
      </c>
      <c r="BF214" s="205">
        <f>IF(N214="snížená",J214,0)</f>
        <v>0</v>
      </c>
      <c r="BG214" s="205">
        <f>IF(N214="zákl. přenesená",J214,0)</f>
        <v>0</v>
      </c>
      <c r="BH214" s="205">
        <f>IF(N214="sníž. přenesená",J214,0)</f>
        <v>0</v>
      </c>
      <c r="BI214" s="205">
        <f>IF(N214="nulová",J214,0)</f>
        <v>0</v>
      </c>
      <c r="BJ214" s="18" t="s">
        <v>89</v>
      </c>
      <c r="BK214" s="205">
        <f>ROUND(I214*H214,2)</f>
        <v>0</v>
      </c>
      <c r="BL214" s="18" t="s">
        <v>169</v>
      </c>
      <c r="BM214" s="204" t="s">
        <v>1169</v>
      </c>
    </row>
    <row r="215" spans="1:65" s="2" customFormat="1" ht="16.5" customHeight="1">
      <c r="A215" s="36"/>
      <c r="B215" s="37"/>
      <c r="C215" s="193" t="s">
        <v>289</v>
      </c>
      <c r="D215" s="193" t="s">
        <v>164</v>
      </c>
      <c r="E215" s="194" t="s">
        <v>1170</v>
      </c>
      <c r="F215" s="195" t="s">
        <v>1171</v>
      </c>
      <c r="G215" s="196" t="s">
        <v>167</v>
      </c>
      <c r="H215" s="197">
        <v>3606.419</v>
      </c>
      <c r="I215" s="198"/>
      <c r="J215" s="199">
        <f>ROUND(I215*H215,2)</f>
        <v>0</v>
      </c>
      <c r="K215" s="195" t="s">
        <v>168</v>
      </c>
      <c r="L215" s="41"/>
      <c r="M215" s="200" t="s">
        <v>1</v>
      </c>
      <c r="N215" s="201" t="s">
        <v>47</v>
      </c>
      <c r="O215" s="73"/>
      <c r="P215" s="202">
        <f>O215*H215</f>
        <v>0</v>
      </c>
      <c r="Q215" s="202">
        <v>0</v>
      </c>
      <c r="R215" s="202">
        <f>Q215*H215</f>
        <v>0</v>
      </c>
      <c r="S215" s="202">
        <v>0</v>
      </c>
      <c r="T215" s="203">
        <f>S215*H215</f>
        <v>0</v>
      </c>
      <c r="U215" s="36"/>
      <c r="V215" s="36"/>
      <c r="W215" s="36"/>
      <c r="X215" s="36"/>
      <c r="Y215" s="36"/>
      <c r="Z215" s="36"/>
      <c r="AA215" s="36"/>
      <c r="AB215" s="36"/>
      <c r="AC215" s="36"/>
      <c r="AD215" s="36"/>
      <c r="AE215" s="36"/>
      <c r="AR215" s="204" t="s">
        <v>169</v>
      </c>
      <c r="AT215" s="204" t="s">
        <v>164</v>
      </c>
      <c r="AU215" s="204" t="s">
        <v>91</v>
      </c>
      <c r="AY215" s="18" t="s">
        <v>162</v>
      </c>
      <c r="BE215" s="205">
        <f>IF(N215="základní",J215,0)</f>
        <v>0</v>
      </c>
      <c r="BF215" s="205">
        <f>IF(N215="snížená",J215,0)</f>
        <v>0</v>
      </c>
      <c r="BG215" s="205">
        <f>IF(N215="zákl. přenesená",J215,0)</f>
        <v>0</v>
      </c>
      <c r="BH215" s="205">
        <f>IF(N215="sníž. přenesená",J215,0)</f>
        <v>0</v>
      </c>
      <c r="BI215" s="205">
        <f>IF(N215="nulová",J215,0)</f>
        <v>0</v>
      </c>
      <c r="BJ215" s="18" t="s">
        <v>89</v>
      </c>
      <c r="BK215" s="205">
        <f>ROUND(I215*H215,2)</f>
        <v>0</v>
      </c>
      <c r="BL215" s="18" t="s">
        <v>169</v>
      </c>
      <c r="BM215" s="204" t="s">
        <v>1172</v>
      </c>
    </row>
    <row r="216" spans="2:51" s="13" customFormat="1" ht="12">
      <c r="B216" s="206"/>
      <c r="C216" s="207"/>
      <c r="D216" s="208" t="s">
        <v>171</v>
      </c>
      <c r="E216" s="209" t="s">
        <v>1</v>
      </c>
      <c r="F216" s="210" t="s">
        <v>1121</v>
      </c>
      <c r="G216" s="207"/>
      <c r="H216" s="209" t="s">
        <v>1</v>
      </c>
      <c r="I216" s="211"/>
      <c r="J216" s="207"/>
      <c r="K216" s="207"/>
      <c r="L216" s="212"/>
      <c r="M216" s="213"/>
      <c r="N216" s="214"/>
      <c r="O216" s="214"/>
      <c r="P216" s="214"/>
      <c r="Q216" s="214"/>
      <c r="R216" s="214"/>
      <c r="S216" s="214"/>
      <c r="T216" s="215"/>
      <c r="AT216" s="216" t="s">
        <v>171</v>
      </c>
      <c r="AU216" s="216" t="s">
        <v>91</v>
      </c>
      <c r="AV216" s="13" t="s">
        <v>89</v>
      </c>
      <c r="AW216" s="13" t="s">
        <v>38</v>
      </c>
      <c r="AX216" s="13" t="s">
        <v>82</v>
      </c>
      <c r="AY216" s="216" t="s">
        <v>162</v>
      </c>
    </row>
    <row r="217" spans="2:51" s="14" customFormat="1" ht="12">
      <c r="B217" s="217"/>
      <c r="C217" s="218"/>
      <c r="D217" s="208" t="s">
        <v>171</v>
      </c>
      <c r="E217" s="219" t="s">
        <v>1</v>
      </c>
      <c r="F217" s="220" t="s">
        <v>1124</v>
      </c>
      <c r="G217" s="218"/>
      <c r="H217" s="221">
        <v>3606.419</v>
      </c>
      <c r="I217" s="222"/>
      <c r="J217" s="218"/>
      <c r="K217" s="218"/>
      <c r="L217" s="223"/>
      <c r="M217" s="224"/>
      <c r="N217" s="225"/>
      <c r="O217" s="225"/>
      <c r="P217" s="225"/>
      <c r="Q217" s="225"/>
      <c r="R217" s="225"/>
      <c r="S217" s="225"/>
      <c r="T217" s="226"/>
      <c r="AT217" s="227" t="s">
        <v>171</v>
      </c>
      <c r="AU217" s="227" t="s">
        <v>91</v>
      </c>
      <c r="AV217" s="14" t="s">
        <v>91</v>
      </c>
      <c r="AW217" s="14" t="s">
        <v>38</v>
      </c>
      <c r="AX217" s="14" t="s">
        <v>82</v>
      </c>
      <c r="AY217" s="227" t="s">
        <v>162</v>
      </c>
    </row>
    <row r="218" spans="2:51" s="15" customFormat="1" ht="12">
      <c r="B218" s="228"/>
      <c r="C218" s="229"/>
      <c r="D218" s="208" t="s">
        <v>171</v>
      </c>
      <c r="E218" s="230" t="s">
        <v>1</v>
      </c>
      <c r="F218" s="231" t="s">
        <v>174</v>
      </c>
      <c r="G218" s="229"/>
      <c r="H218" s="232">
        <v>3606.419</v>
      </c>
      <c r="I218" s="233"/>
      <c r="J218" s="229"/>
      <c r="K218" s="229"/>
      <c r="L218" s="234"/>
      <c r="M218" s="235"/>
      <c r="N218" s="236"/>
      <c r="O218" s="236"/>
      <c r="P218" s="236"/>
      <c r="Q218" s="236"/>
      <c r="R218" s="236"/>
      <c r="S218" s="236"/>
      <c r="T218" s="237"/>
      <c r="AT218" s="238" t="s">
        <v>171</v>
      </c>
      <c r="AU218" s="238" t="s">
        <v>91</v>
      </c>
      <c r="AV218" s="15" t="s">
        <v>169</v>
      </c>
      <c r="AW218" s="15" t="s">
        <v>38</v>
      </c>
      <c r="AX218" s="15" t="s">
        <v>89</v>
      </c>
      <c r="AY218" s="238" t="s">
        <v>162</v>
      </c>
    </row>
    <row r="219" spans="1:65" s="2" customFormat="1" ht="16.5" customHeight="1">
      <c r="A219" s="36"/>
      <c r="B219" s="37"/>
      <c r="C219" s="193" t="s">
        <v>294</v>
      </c>
      <c r="D219" s="193" t="s">
        <v>164</v>
      </c>
      <c r="E219" s="194" t="s">
        <v>1173</v>
      </c>
      <c r="F219" s="195" t="s">
        <v>1174</v>
      </c>
      <c r="G219" s="196" t="s">
        <v>167</v>
      </c>
      <c r="H219" s="197">
        <v>110.536</v>
      </c>
      <c r="I219" s="198"/>
      <c r="J219" s="199">
        <f>ROUND(I219*H219,2)</f>
        <v>0</v>
      </c>
      <c r="K219" s="195" t="s">
        <v>168</v>
      </c>
      <c r="L219" s="41"/>
      <c r="M219" s="200" t="s">
        <v>1</v>
      </c>
      <c r="N219" s="201" t="s">
        <v>47</v>
      </c>
      <c r="O219" s="73"/>
      <c r="P219" s="202">
        <f>O219*H219</f>
        <v>0</v>
      </c>
      <c r="Q219" s="202">
        <v>0.084</v>
      </c>
      <c r="R219" s="202">
        <f>Q219*H219</f>
        <v>9.285024</v>
      </c>
      <c r="S219" s="202">
        <v>0</v>
      </c>
      <c r="T219" s="203">
        <f>S219*H219</f>
        <v>0</v>
      </c>
      <c r="U219" s="36"/>
      <c r="V219" s="36"/>
      <c r="W219" s="36"/>
      <c r="X219" s="36"/>
      <c r="Y219" s="36"/>
      <c r="Z219" s="36"/>
      <c r="AA219" s="36"/>
      <c r="AB219" s="36"/>
      <c r="AC219" s="36"/>
      <c r="AD219" s="36"/>
      <c r="AE219" s="36"/>
      <c r="AR219" s="204" t="s">
        <v>169</v>
      </c>
      <c r="AT219" s="204" t="s">
        <v>164</v>
      </c>
      <c r="AU219" s="204" t="s">
        <v>91</v>
      </c>
      <c r="AY219" s="18" t="s">
        <v>162</v>
      </c>
      <c r="BE219" s="205">
        <f>IF(N219="základní",J219,0)</f>
        <v>0</v>
      </c>
      <c r="BF219" s="205">
        <f>IF(N219="snížená",J219,0)</f>
        <v>0</v>
      </c>
      <c r="BG219" s="205">
        <f>IF(N219="zákl. přenesená",J219,0)</f>
        <v>0</v>
      </c>
      <c r="BH219" s="205">
        <f>IF(N219="sníž. přenesená",J219,0)</f>
        <v>0</v>
      </c>
      <c r="BI219" s="205">
        <f>IF(N219="nulová",J219,0)</f>
        <v>0</v>
      </c>
      <c r="BJ219" s="18" t="s">
        <v>89</v>
      </c>
      <c r="BK219" s="205">
        <f>ROUND(I219*H219,2)</f>
        <v>0</v>
      </c>
      <c r="BL219" s="18" t="s">
        <v>169</v>
      </c>
      <c r="BM219" s="204" t="s">
        <v>1175</v>
      </c>
    </row>
    <row r="220" spans="2:51" s="14" customFormat="1" ht="12">
      <c r="B220" s="217"/>
      <c r="C220" s="218"/>
      <c r="D220" s="208" t="s">
        <v>171</v>
      </c>
      <c r="E220" s="219" t="s">
        <v>1</v>
      </c>
      <c r="F220" s="220" t="s">
        <v>1176</v>
      </c>
      <c r="G220" s="218"/>
      <c r="H220" s="221">
        <v>110.536</v>
      </c>
      <c r="I220" s="222"/>
      <c r="J220" s="218"/>
      <c r="K220" s="218"/>
      <c r="L220" s="223"/>
      <c r="M220" s="224"/>
      <c r="N220" s="225"/>
      <c r="O220" s="225"/>
      <c r="P220" s="225"/>
      <c r="Q220" s="225"/>
      <c r="R220" s="225"/>
      <c r="S220" s="225"/>
      <c r="T220" s="226"/>
      <c r="AT220" s="227" t="s">
        <v>171</v>
      </c>
      <c r="AU220" s="227" t="s">
        <v>91</v>
      </c>
      <c r="AV220" s="14" t="s">
        <v>91</v>
      </c>
      <c r="AW220" s="14" t="s">
        <v>38</v>
      </c>
      <c r="AX220" s="14" t="s">
        <v>82</v>
      </c>
      <c r="AY220" s="227" t="s">
        <v>162</v>
      </c>
    </row>
    <row r="221" spans="2:51" s="15" customFormat="1" ht="12">
      <c r="B221" s="228"/>
      <c r="C221" s="229"/>
      <c r="D221" s="208" t="s">
        <v>171</v>
      </c>
      <c r="E221" s="230" t="s">
        <v>1</v>
      </c>
      <c r="F221" s="231" t="s">
        <v>174</v>
      </c>
      <c r="G221" s="229"/>
      <c r="H221" s="232">
        <v>110.536</v>
      </c>
      <c r="I221" s="233"/>
      <c r="J221" s="229"/>
      <c r="K221" s="229"/>
      <c r="L221" s="234"/>
      <c r="M221" s="235"/>
      <c r="N221" s="236"/>
      <c r="O221" s="236"/>
      <c r="P221" s="236"/>
      <c r="Q221" s="236"/>
      <c r="R221" s="236"/>
      <c r="S221" s="236"/>
      <c r="T221" s="237"/>
      <c r="AT221" s="238" t="s">
        <v>171</v>
      </c>
      <c r="AU221" s="238" t="s">
        <v>91</v>
      </c>
      <c r="AV221" s="15" t="s">
        <v>169</v>
      </c>
      <c r="AW221" s="15" t="s">
        <v>38</v>
      </c>
      <c r="AX221" s="15" t="s">
        <v>89</v>
      </c>
      <c r="AY221" s="238" t="s">
        <v>162</v>
      </c>
    </row>
    <row r="222" spans="2:63" s="12" customFormat="1" ht="22.9" customHeight="1">
      <c r="B222" s="177"/>
      <c r="C222" s="178"/>
      <c r="D222" s="179" t="s">
        <v>81</v>
      </c>
      <c r="E222" s="191" t="s">
        <v>218</v>
      </c>
      <c r="F222" s="191" t="s">
        <v>373</v>
      </c>
      <c r="G222" s="178"/>
      <c r="H222" s="178"/>
      <c r="I222" s="181"/>
      <c r="J222" s="192">
        <f>BK222</f>
        <v>0</v>
      </c>
      <c r="K222" s="178"/>
      <c r="L222" s="183"/>
      <c r="M222" s="184"/>
      <c r="N222" s="185"/>
      <c r="O222" s="185"/>
      <c r="P222" s="186">
        <f>SUM(P223:P253)</f>
        <v>0</v>
      </c>
      <c r="Q222" s="185"/>
      <c r="R222" s="186">
        <f>SUM(R223:R253)</f>
        <v>0.09202629999999999</v>
      </c>
      <c r="S222" s="185"/>
      <c r="T222" s="187">
        <f>SUM(T223:T253)</f>
        <v>218.419769</v>
      </c>
      <c r="AR222" s="188" t="s">
        <v>89</v>
      </c>
      <c r="AT222" s="189" t="s">
        <v>81</v>
      </c>
      <c r="AU222" s="189" t="s">
        <v>89</v>
      </c>
      <c r="AY222" s="188" t="s">
        <v>162</v>
      </c>
      <c r="BK222" s="190">
        <f>SUM(BK223:BK253)</f>
        <v>0</v>
      </c>
    </row>
    <row r="223" spans="1:65" s="2" customFormat="1" ht="21.75" customHeight="1">
      <c r="A223" s="36"/>
      <c r="B223" s="37"/>
      <c r="C223" s="193" t="s">
        <v>299</v>
      </c>
      <c r="D223" s="193" t="s">
        <v>164</v>
      </c>
      <c r="E223" s="194" t="s">
        <v>1177</v>
      </c>
      <c r="F223" s="195" t="s">
        <v>1178</v>
      </c>
      <c r="G223" s="196" t="s">
        <v>167</v>
      </c>
      <c r="H223" s="197">
        <v>414.51</v>
      </c>
      <c r="I223" s="198"/>
      <c r="J223" s="199">
        <f>ROUND(I223*H223,2)</f>
        <v>0</v>
      </c>
      <c r="K223" s="195" t="s">
        <v>168</v>
      </c>
      <c r="L223" s="41"/>
      <c r="M223" s="200" t="s">
        <v>1</v>
      </c>
      <c r="N223" s="201" t="s">
        <v>47</v>
      </c>
      <c r="O223" s="73"/>
      <c r="P223" s="202">
        <f>O223*H223</f>
        <v>0</v>
      </c>
      <c r="Q223" s="202">
        <v>0.00013</v>
      </c>
      <c r="R223" s="202">
        <f>Q223*H223</f>
        <v>0.05388629999999999</v>
      </c>
      <c r="S223" s="202">
        <v>0</v>
      </c>
      <c r="T223" s="203">
        <f>S223*H223</f>
        <v>0</v>
      </c>
      <c r="U223" s="36"/>
      <c r="V223" s="36"/>
      <c r="W223" s="36"/>
      <c r="X223" s="36"/>
      <c r="Y223" s="36"/>
      <c r="Z223" s="36"/>
      <c r="AA223" s="36"/>
      <c r="AB223" s="36"/>
      <c r="AC223" s="36"/>
      <c r="AD223" s="36"/>
      <c r="AE223" s="36"/>
      <c r="AR223" s="204" t="s">
        <v>169</v>
      </c>
      <c r="AT223" s="204" t="s">
        <v>164</v>
      </c>
      <c r="AU223" s="204" t="s">
        <v>91</v>
      </c>
      <c r="AY223" s="18" t="s">
        <v>162</v>
      </c>
      <c r="BE223" s="205">
        <f>IF(N223="základní",J223,0)</f>
        <v>0</v>
      </c>
      <c r="BF223" s="205">
        <f>IF(N223="snížená",J223,0)</f>
        <v>0</v>
      </c>
      <c r="BG223" s="205">
        <f>IF(N223="zákl. přenesená",J223,0)</f>
        <v>0</v>
      </c>
      <c r="BH223" s="205">
        <f>IF(N223="sníž. přenesená",J223,0)</f>
        <v>0</v>
      </c>
      <c r="BI223" s="205">
        <f>IF(N223="nulová",J223,0)</f>
        <v>0</v>
      </c>
      <c r="BJ223" s="18" t="s">
        <v>89</v>
      </c>
      <c r="BK223" s="205">
        <f>ROUND(I223*H223,2)</f>
        <v>0</v>
      </c>
      <c r="BL223" s="18" t="s">
        <v>169</v>
      </c>
      <c r="BM223" s="204" t="s">
        <v>1179</v>
      </c>
    </row>
    <row r="224" spans="2:51" s="14" customFormat="1" ht="12">
      <c r="B224" s="217"/>
      <c r="C224" s="218"/>
      <c r="D224" s="208" t="s">
        <v>171</v>
      </c>
      <c r="E224" s="219" t="s">
        <v>1</v>
      </c>
      <c r="F224" s="220" t="s">
        <v>1180</v>
      </c>
      <c r="G224" s="218"/>
      <c r="H224" s="221">
        <v>414.51</v>
      </c>
      <c r="I224" s="222"/>
      <c r="J224" s="218"/>
      <c r="K224" s="218"/>
      <c r="L224" s="223"/>
      <c r="M224" s="224"/>
      <c r="N224" s="225"/>
      <c r="O224" s="225"/>
      <c r="P224" s="225"/>
      <c r="Q224" s="225"/>
      <c r="R224" s="225"/>
      <c r="S224" s="225"/>
      <c r="T224" s="226"/>
      <c r="AT224" s="227" t="s">
        <v>171</v>
      </c>
      <c r="AU224" s="227" t="s">
        <v>91</v>
      </c>
      <c r="AV224" s="14" t="s">
        <v>91</v>
      </c>
      <c r="AW224" s="14" t="s">
        <v>38</v>
      </c>
      <c r="AX224" s="14" t="s">
        <v>82</v>
      </c>
      <c r="AY224" s="227" t="s">
        <v>162</v>
      </c>
    </row>
    <row r="225" spans="2:51" s="15" customFormat="1" ht="12">
      <c r="B225" s="228"/>
      <c r="C225" s="229"/>
      <c r="D225" s="208" t="s">
        <v>171</v>
      </c>
      <c r="E225" s="230" t="s">
        <v>1</v>
      </c>
      <c r="F225" s="231" t="s">
        <v>174</v>
      </c>
      <c r="G225" s="229"/>
      <c r="H225" s="232">
        <v>414.51</v>
      </c>
      <c r="I225" s="233"/>
      <c r="J225" s="229"/>
      <c r="K225" s="229"/>
      <c r="L225" s="234"/>
      <c r="M225" s="235"/>
      <c r="N225" s="236"/>
      <c r="O225" s="236"/>
      <c r="P225" s="236"/>
      <c r="Q225" s="236"/>
      <c r="R225" s="236"/>
      <c r="S225" s="236"/>
      <c r="T225" s="237"/>
      <c r="AT225" s="238" t="s">
        <v>171</v>
      </c>
      <c r="AU225" s="238" t="s">
        <v>91</v>
      </c>
      <c r="AV225" s="15" t="s">
        <v>169</v>
      </c>
      <c r="AW225" s="15" t="s">
        <v>38</v>
      </c>
      <c r="AX225" s="15" t="s">
        <v>89</v>
      </c>
      <c r="AY225" s="238" t="s">
        <v>162</v>
      </c>
    </row>
    <row r="226" spans="1:65" s="2" customFormat="1" ht="16.5" customHeight="1">
      <c r="A226" s="36"/>
      <c r="B226" s="37"/>
      <c r="C226" s="193" t="s">
        <v>304</v>
      </c>
      <c r="D226" s="193" t="s">
        <v>164</v>
      </c>
      <c r="E226" s="194" t="s">
        <v>420</v>
      </c>
      <c r="F226" s="195" t="s">
        <v>421</v>
      </c>
      <c r="G226" s="196" t="s">
        <v>167</v>
      </c>
      <c r="H226" s="197">
        <v>953.5</v>
      </c>
      <c r="I226" s="198"/>
      <c r="J226" s="199">
        <f>ROUND(I226*H226,2)</f>
        <v>0</v>
      </c>
      <c r="K226" s="195" t="s">
        <v>168</v>
      </c>
      <c r="L226" s="41"/>
      <c r="M226" s="200" t="s">
        <v>1</v>
      </c>
      <c r="N226" s="201" t="s">
        <v>47</v>
      </c>
      <c r="O226" s="73"/>
      <c r="P226" s="202">
        <f>O226*H226</f>
        <v>0</v>
      </c>
      <c r="Q226" s="202">
        <v>4E-05</v>
      </c>
      <c r="R226" s="202">
        <f>Q226*H226</f>
        <v>0.03814</v>
      </c>
      <c r="S226" s="202">
        <v>0</v>
      </c>
      <c r="T226" s="203">
        <f>S226*H226</f>
        <v>0</v>
      </c>
      <c r="U226" s="36"/>
      <c r="V226" s="36"/>
      <c r="W226" s="36"/>
      <c r="X226" s="36"/>
      <c r="Y226" s="36"/>
      <c r="Z226" s="36"/>
      <c r="AA226" s="36"/>
      <c r="AB226" s="36"/>
      <c r="AC226" s="36"/>
      <c r="AD226" s="36"/>
      <c r="AE226" s="36"/>
      <c r="AR226" s="204" t="s">
        <v>169</v>
      </c>
      <c r="AT226" s="204" t="s">
        <v>164</v>
      </c>
      <c r="AU226" s="204" t="s">
        <v>91</v>
      </c>
      <c r="AY226" s="18" t="s">
        <v>162</v>
      </c>
      <c r="BE226" s="205">
        <f>IF(N226="základní",J226,0)</f>
        <v>0</v>
      </c>
      <c r="BF226" s="205">
        <f>IF(N226="snížená",J226,0)</f>
        <v>0</v>
      </c>
      <c r="BG226" s="205">
        <f>IF(N226="zákl. přenesená",J226,0)</f>
        <v>0</v>
      </c>
      <c r="BH226" s="205">
        <f>IF(N226="sníž. přenesená",J226,0)</f>
        <v>0</v>
      </c>
      <c r="BI226" s="205">
        <f>IF(N226="nulová",J226,0)</f>
        <v>0</v>
      </c>
      <c r="BJ226" s="18" t="s">
        <v>89</v>
      </c>
      <c r="BK226" s="205">
        <f>ROUND(I226*H226,2)</f>
        <v>0</v>
      </c>
      <c r="BL226" s="18" t="s">
        <v>169</v>
      </c>
      <c r="BM226" s="204" t="s">
        <v>1181</v>
      </c>
    </row>
    <row r="227" spans="1:65" s="2" customFormat="1" ht="16.5" customHeight="1">
      <c r="A227" s="36"/>
      <c r="B227" s="37"/>
      <c r="C227" s="193" t="s">
        <v>309</v>
      </c>
      <c r="D227" s="193" t="s">
        <v>164</v>
      </c>
      <c r="E227" s="194" t="s">
        <v>1182</v>
      </c>
      <c r="F227" s="195" t="s">
        <v>1183</v>
      </c>
      <c r="G227" s="196" t="s">
        <v>167</v>
      </c>
      <c r="H227" s="197">
        <v>110.536</v>
      </c>
      <c r="I227" s="198"/>
      <c r="J227" s="199">
        <f>ROUND(I227*H227,2)</f>
        <v>0</v>
      </c>
      <c r="K227" s="195" t="s">
        <v>168</v>
      </c>
      <c r="L227" s="41"/>
      <c r="M227" s="200" t="s">
        <v>1</v>
      </c>
      <c r="N227" s="201" t="s">
        <v>47</v>
      </c>
      <c r="O227" s="73"/>
      <c r="P227" s="202">
        <f>O227*H227</f>
        <v>0</v>
      </c>
      <c r="Q227" s="202">
        <v>0</v>
      </c>
      <c r="R227" s="202">
        <f>Q227*H227</f>
        <v>0</v>
      </c>
      <c r="S227" s="202">
        <v>0.09</v>
      </c>
      <c r="T227" s="203">
        <f>S227*H227</f>
        <v>9.94824</v>
      </c>
      <c r="U227" s="36"/>
      <c r="V227" s="36"/>
      <c r="W227" s="36"/>
      <c r="X227" s="36"/>
      <c r="Y227" s="36"/>
      <c r="Z227" s="36"/>
      <c r="AA227" s="36"/>
      <c r="AB227" s="36"/>
      <c r="AC227" s="36"/>
      <c r="AD227" s="36"/>
      <c r="AE227" s="36"/>
      <c r="AR227" s="204" t="s">
        <v>169</v>
      </c>
      <c r="AT227" s="204" t="s">
        <v>164</v>
      </c>
      <c r="AU227" s="204" t="s">
        <v>91</v>
      </c>
      <c r="AY227" s="18" t="s">
        <v>162</v>
      </c>
      <c r="BE227" s="205">
        <f>IF(N227="základní",J227,0)</f>
        <v>0</v>
      </c>
      <c r="BF227" s="205">
        <f>IF(N227="snížená",J227,0)</f>
        <v>0</v>
      </c>
      <c r="BG227" s="205">
        <f>IF(N227="zákl. přenesená",J227,0)</f>
        <v>0</v>
      </c>
      <c r="BH227" s="205">
        <f>IF(N227="sníž. přenesená",J227,0)</f>
        <v>0</v>
      </c>
      <c r="BI227" s="205">
        <f>IF(N227="nulová",J227,0)</f>
        <v>0</v>
      </c>
      <c r="BJ227" s="18" t="s">
        <v>89</v>
      </c>
      <c r="BK227" s="205">
        <f>ROUND(I227*H227,2)</f>
        <v>0</v>
      </c>
      <c r="BL227" s="18" t="s">
        <v>169</v>
      </c>
      <c r="BM227" s="204" t="s">
        <v>1184</v>
      </c>
    </row>
    <row r="228" spans="2:51" s="14" customFormat="1" ht="12">
      <c r="B228" s="217"/>
      <c r="C228" s="218"/>
      <c r="D228" s="208" t="s">
        <v>171</v>
      </c>
      <c r="E228" s="219" t="s">
        <v>1</v>
      </c>
      <c r="F228" s="220" t="s">
        <v>1176</v>
      </c>
      <c r="G228" s="218"/>
      <c r="H228" s="221">
        <v>110.536</v>
      </c>
      <c r="I228" s="222"/>
      <c r="J228" s="218"/>
      <c r="K228" s="218"/>
      <c r="L228" s="223"/>
      <c r="M228" s="224"/>
      <c r="N228" s="225"/>
      <c r="O228" s="225"/>
      <c r="P228" s="225"/>
      <c r="Q228" s="225"/>
      <c r="R228" s="225"/>
      <c r="S228" s="225"/>
      <c r="T228" s="226"/>
      <c r="AT228" s="227" t="s">
        <v>171</v>
      </c>
      <c r="AU228" s="227" t="s">
        <v>91</v>
      </c>
      <c r="AV228" s="14" t="s">
        <v>91</v>
      </c>
      <c r="AW228" s="14" t="s">
        <v>38</v>
      </c>
      <c r="AX228" s="14" t="s">
        <v>82</v>
      </c>
      <c r="AY228" s="227" t="s">
        <v>162</v>
      </c>
    </row>
    <row r="229" spans="2:51" s="15" customFormat="1" ht="12">
      <c r="B229" s="228"/>
      <c r="C229" s="229"/>
      <c r="D229" s="208" t="s">
        <v>171</v>
      </c>
      <c r="E229" s="230" t="s">
        <v>1</v>
      </c>
      <c r="F229" s="231" t="s">
        <v>174</v>
      </c>
      <c r="G229" s="229"/>
      <c r="H229" s="232">
        <v>110.536</v>
      </c>
      <c r="I229" s="233"/>
      <c r="J229" s="229"/>
      <c r="K229" s="229"/>
      <c r="L229" s="234"/>
      <c r="M229" s="235"/>
      <c r="N229" s="236"/>
      <c r="O229" s="236"/>
      <c r="P229" s="236"/>
      <c r="Q229" s="236"/>
      <c r="R229" s="236"/>
      <c r="S229" s="236"/>
      <c r="T229" s="237"/>
      <c r="AT229" s="238" t="s">
        <v>171</v>
      </c>
      <c r="AU229" s="238" t="s">
        <v>91</v>
      </c>
      <c r="AV229" s="15" t="s">
        <v>169</v>
      </c>
      <c r="AW229" s="15" t="s">
        <v>38</v>
      </c>
      <c r="AX229" s="15" t="s">
        <v>89</v>
      </c>
      <c r="AY229" s="238" t="s">
        <v>162</v>
      </c>
    </row>
    <row r="230" spans="2:65" s="332" customFormat="1" ht="29.25" customHeight="1">
      <c r="B230" s="333"/>
      <c r="C230" s="334" t="s">
        <v>313</v>
      </c>
      <c r="D230" s="334" t="s">
        <v>164</v>
      </c>
      <c r="E230" s="335" t="s">
        <v>452</v>
      </c>
      <c r="F230" s="336" t="s">
        <v>1807</v>
      </c>
      <c r="G230" s="337" t="s">
        <v>167</v>
      </c>
      <c r="H230" s="338">
        <v>3606.419</v>
      </c>
      <c r="I230" s="339"/>
      <c r="J230" s="340">
        <f>ROUND(I230*H230,2)</f>
        <v>0</v>
      </c>
      <c r="K230" s="336" t="s">
        <v>168</v>
      </c>
      <c r="L230" s="341"/>
      <c r="M230" s="342" t="s">
        <v>1</v>
      </c>
      <c r="N230" s="343" t="s">
        <v>47</v>
      </c>
      <c r="O230" s="344"/>
      <c r="P230" s="345">
        <f>O230*H230</f>
        <v>0</v>
      </c>
      <c r="Q230" s="345">
        <v>0</v>
      </c>
      <c r="R230" s="345">
        <f>Q230*H230</f>
        <v>0</v>
      </c>
      <c r="S230" s="345">
        <v>0.013</v>
      </c>
      <c r="T230" s="346">
        <f>S230*H230</f>
        <v>46.883447</v>
      </c>
      <c r="AR230" s="204" t="s">
        <v>169</v>
      </c>
      <c r="AT230" s="204" t="s">
        <v>164</v>
      </c>
      <c r="AU230" s="204" t="s">
        <v>91</v>
      </c>
      <c r="AY230" s="347" t="s">
        <v>162</v>
      </c>
      <c r="BE230" s="348">
        <f>IF(N230="základní",J230,0)</f>
        <v>0</v>
      </c>
      <c r="BF230" s="348">
        <f>IF(N230="snížená",J230,0)</f>
        <v>0</v>
      </c>
      <c r="BG230" s="348">
        <f>IF(N230="zákl. přenesená",J230,0)</f>
        <v>0</v>
      </c>
      <c r="BH230" s="348">
        <f>IF(N230="sníž. přenesená",J230,0)</f>
        <v>0</v>
      </c>
      <c r="BI230" s="348">
        <f>IF(N230="nulová",J230,0)</f>
        <v>0</v>
      </c>
      <c r="BJ230" s="347" t="s">
        <v>89</v>
      </c>
      <c r="BK230" s="348">
        <f>ROUND(I230*H230,2)</f>
        <v>0</v>
      </c>
      <c r="BL230" s="347" t="s">
        <v>169</v>
      </c>
      <c r="BM230" s="204" t="s">
        <v>1185</v>
      </c>
    </row>
    <row r="231" spans="2:51" s="13" customFormat="1" ht="12">
      <c r="B231" s="206"/>
      <c r="C231" s="207"/>
      <c r="D231" s="208" t="s">
        <v>171</v>
      </c>
      <c r="E231" s="209" t="s">
        <v>1</v>
      </c>
      <c r="F231" s="210" t="s">
        <v>1121</v>
      </c>
      <c r="G231" s="207"/>
      <c r="H231" s="209" t="s">
        <v>1</v>
      </c>
      <c r="I231" s="211"/>
      <c r="J231" s="207"/>
      <c r="K231" s="207"/>
      <c r="L231" s="212"/>
      <c r="M231" s="213"/>
      <c r="N231" s="214"/>
      <c r="O231" s="214"/>
      <c r="P231" s="214"/>
      <c r="Q231" s="214"/>
      <c r="R231" s="214"/>
      <c r="S231" s="214"/>
      <c r="T231" s="215"/>
      <c r="AT231" s="216" t="s">
        <v>171</v>
      </c>
      <c r="AU231" s="216" t="s">
        <v>91</v>
      </c>
      <c r="AV231" s="13" t="s">
        <v>89</v>
      </c>
      <c r="AW231" s="13" t="s">
        <v>38</v>
      </c>
      <c r="AX231" s="13" t="s">
        <v>82</v>
      </c>
      <c r="AY231" s="216" t="s">
        <v>162</v>
      </c>
    </row>
    <row r="232" spans="2:51" s="14" customFormat="1" ht="12">
      <c r="B232" s="217"/>
      <c r="C232" s="218"/>
      <c r="D232" s="208" t="s">
        <v>171</v>
      </c>
      <c r="E232" s="219" t="s">
        <v>1</v>
      </c>
      <c r="F232" s="220" t="s">
        <v>1124</v>
      </c>
      <c r="G232" s="218"/>
      <c r="H232" s="221">
        <v>3606.419</v>
      </c>
      <c r="I232" s="222"/>
      <c r="J232" s="218"/>
      <c r="K232" s="331"/>
      <c r="L232" s="223"/>
      <c r="M232" s="224"/>
      <c r="N232" s="225"/>
      <c r="O232" s="225"/>
      <c r="P232" s="225"/>
      <c r="Q232" s="225"/>
      <c r="R232" s="225"/>
      <c r="S232" s="225"/>
      <c r="T232" s="226"/>
      <c r="AT232" s="227" t="s">
        <v>171</v>
      </c>
      <c r="AU232" s="227" t="s">
        <v>91</v>
      </c>
      <c r="AV232" s="14" t="s">
        <v>91</v>
      </c>
      <c r="AW232" s="14" t="s">
        <v>38</v>
      </c>
      <c r="AX232" s="14" t="s">
        <v>82</v>
      </c>
      <c r="AY232" s="227" t="s">
        <v>162</v>
      </c>
    </row>
    <row r="233" spans="2:51" s="15" customFormat="1" ht="12">
      <c r="B233" s="228"/>
      <c r="C233" s="229"/>
      <c r="D233" s="208" t="s">
        <v>171</v>
      </c>
      <c r="E233" s="230" t="s">
        <v>1</v>
      </c>
      <c r="F233" s="231" t="s">
        <v>174</v>
      </c>
      <c r="G233" s="229"/>
      <c r="H233" s="232">
        <v>3606.419</v>
      </c>
      <c r="I233" s="233"/>
      <c r="J233" s="229"/>
      <c r="K233" s="229"/>
      <c r="L233" s="234"/>
      <c r="M233" s="235"/>
      <c r="N233" s="236"/>
      <c r="O233" s="236"/>
      <c r="P233" s="236"/>
      <c r="Q233" s="236"/>
      <c r="R233" s="236"/>
      <c r="S233" s="236"/>
      <c r="T233" s="237"/>
      <c r="AT233" s="238" t="s">
        <v>171</v>
      </c>
      <c r="AU233" s="238" t="s">
        <v>91</v>
      </c>
      <c r="AV233" s="15" t="s">
        <v>169</v>
      </c>
      <c r="AW233" s="15" t="s">
        <v>38</v>
      </c>
      <c r="AX233" s="15" t="s">
        <v>89</v>
      </c>
      <c r="AY233" s="238" t="s">
        <v>162</v>
      </c>
    </row>
    <row r="234" spans="1:65" s="2" customFormat="1" ht="16.5" customHeight="1">
      <c r="A234" s="36"/>
      <c r="B234" s="37"/>
      <c r="C234" s="193" t="s">
        <v>318</v>
      </c>
      <c r="D234" s="193" t="s">
        <v>164</v>
      </c>
      <c r="E234" s="194" t="s">
        <v>1186</v>
      </c>
      <c r="F234" s="195" t="s">
        <v>1187</v>
      </c>
      <c r="G234" s="196" t="s">
        <v>167</v>
      </c>
      <c r="H234" s="197">
        <v>565.901</v>
      </c>
      <c r="I234" s="198"/>
      <c r="J234" s="199">
        <f>ROUND(I234*H234,2)</f>
        <v>0</v>
      </c>
      <c r="K234" s="195" t="s">
        <v>168</v>
      </c>
      <c r="L234" s="41"/>
      <c r="M234" s="200" t="s">
        <v>1</v>
      </c>
      <c r="N234" s="201" t="s">
        <v>47</v>
      </c>
      <c r="O234" s="73"/>
      <c r="P234" s="202">
        <f>O234*H234</f>
        <v>0</v>
      </c>
      <c r="Q234" s="202">
        <v>0</v>
      </c>
      <c r="R234" s="202">
        <f>Q234*H234</f>
        <v>0</v>
      </c>
      <c r="S234" s="202">
        <v>0.055</v>
      </c>
      <c r="T234" s="203">
        <f>S234*H234</f>
        <v>31.124554999999997</v>
      </c>
      <c r="U234" s="36"/>
      <c r="V234" s="36"/>
      <c r="W234" s="36"/>
      <c r="X234" s="36"/>
      <c r="Y234" s="36"/>
      <c r="Z234" s="36"/>
      <c r="AA234" s="36"/>
      <c r="AB234" s="36"/>
      <c r="AC234" s="36"/>
      <c r="AD234" s="36"/>
      <c r="AE234" s="36"/>
      <c r="AR234" s="204" t="s">
        <v>169</v>
      </c>
      <c r="AT234" s="204" t="s">
        <v>164</v>
      </c>
      <c r="AU234" s="204" t="s">
        <v>91</v>
      </c>
      <c r="AY234" s="18" t="s">
        <v>162</v>
      </c>
      <c r="BE234" s="205">
        <f>IF(N234="základní",J234,0)</f>
        <v>0</v>
      </c>
      <c r="BF234" s="205">
        <f>IF(N234="snížená",J234,0)</f>
        <v>0</v>
      </c>
      <c r="BG234" s="205">
        <f>IF(N234="zákl. přenesená",J234,0)</f>
        <v>0</v>
      </c>
      <c r="BH234" s="205">
        <f>IF(N234="sníž. přenesená",J234,0)</f>
        <v>0</v>
      </c>
      <c r="BI234" s="205">
        <f>IF(N234="nulová",J234,0)</f>
        <v>0</v>
      </c>
      <c r="BJ234" s="18" t="s">
        <v>89</v>
      </c>
      <c r="BK234" s="205">
        <f>ROUND(I234*H234,2)</f>
        <v>0</v>
      </c>
      <c r="BL234" s="18" t="s">
        <v>169</v>
      </c>
      <c r="BM234" s="204" t="s">
        <v>1188</v>
      </c>
    </row>
    <row r="235" spans="2:51" s="14" customFormat="1" ht="12">
      <c r="B235" s="217"/>
      <c r="C235" s="218"/>
      <c r="D235" s="208" t="s">
        <v>171</v>
      </c>
      <c r="E235" s="219" t="s">
        <v>1</v>
      </c>
      <c r="F235" s="220" t="s">
        <v>1112</v>
      </c>
      <c r="G235" s="218"/>
      <c r="H235" s="221">
        <v>565.901</v>
      </c>
      <c r="I235" s="222"/>
      <c r="J235" s="218"/>
      <c r="K235" s="218"/>
      <c r="L235" s="223"/>
      <c r="M235" s="224"/>
      <c r="N235" s="225"/>
      <c r="O235" s="225"/>
      <c r="P235" s="225"/>
      <c r="Q235" s="225"/>
      <c r="R235" s="225"/>
      <c r="S235" s="225"/>
      <c r="T235" s="226"/>
      <c r="AT235" s="227" t="s">
        <v>171</v>
      </c>
      <c r="AU235" s="227" t="s">
        <v>91</v>
      </c>
      <c r="AV235" s="14" t="s">
        <v>91</v>
      </c>
      <c r="AW235" s="14" t="s">
        <v>38</v>
      </c>
      <c r="AX235" s="14" t="s">
        <v>82</v>
      </c>
      <c r="AY235" s="227" t="s">
        <v>162</v>
      </c>
    </row>
    <row r="236" spans="2:51" s="15" customFormat="1" ht="12">
      <c r="B236" s="228"/>
      <c r="C236" s="229"/>
      <c r="D236" s="208" t="s">
        <v>171</v>
      </c>
      <c r="E236" s="230" t="s">
        <v>1</v>
      </c>
      <c r="F236" s="231" t="s">
        <v>174</v>
      </c>
      <c r="G236" s="229"/>
      <c r="H236" s="232">
        <v>565.901</v>
      </c>
      <c r="I236" s="233"/>
      <c r="J236" s="229"/>
      <c r="K236" s="229"/>
      <c r="L236" s="234"/>
      <c r="M236" s="235"/>
      <c r="N236" s="236"/>
      <c r="O236" s="236"/>
      <c r="P236" s="236"/>
      <c r="Q236" s="236"/>
      <c r="R236" s="236"/>
      <c r="S236" s="236"/>
      <c r="T236" s="237"/>
      <c r="AT236" s="238" t="s">
        <v>171</v>
      </c>
      <c r="AU236" s="238" t="s">
        <v>91</v>
      </c>
      <c r="AV236" s="15" t="s">
        <v>169</v>
      </c>
      <c r="AW236" s="15" t="s">
        <v>38</v>
      </c>
      <c r="AX236" s="15" t="s">
        <v>89</v>
      </c>
      <c r="AY236" s="238" t="s">
        <v>162</v>
      </c>
    </row>
    <row r="237" spans="1:65" s="2" customFormat="1" ht="16.5" customHeight="1">
      <c r="A237" s="36"/>
      <c r="B237" s="37"/>
      <c r="C237" s="193" t="s">
        <v>322</v>
      </c>
      <c r="D237" s="193" t="s">
        <v>164</v>
      </c>
      <c r="E237" s="194" t="s">
        <v>1189</v>
      </c>
      <c r="F237" s="195" t="s">
        <v>1190</v>
      </c>
      <c r="G237" s="196" t="s">
        <v>167</v>
      </c>
      <c r="H237" s="197">
        <v>548.25</v>
      </c>
      <c r="I237" s="198"/>
      <c r="J237" s="199">
        <f>ROUND(I237*H237,2)</f>
        <v>0</v>
      </c>
      <c r="K237" s="195" t="s">
        <v>286</v>
      </c>
      <c r="L237" s="41"/>
      <c r="M237" s="200" t="s">
        <v>1</v>
      </c>
      <c r="N237" s="201" t="s">
        <v>47</v>
      </c>
      <c r="O237" s="73"/>
      <c r="P237" s="202">
        <f>O237*H237</f>
        <v>0</v>
      </c>
      <c r="Q237" s="202">
        <v>0</v>
      </c>
      <c r="R237" s="202">
        <f>Q237*H237</f>
        <v>0</v>
      </c>
      <c r="S237" s="202">
        <v>0.062</v>
      </c>
      <c r="T237" s="203">
        <f>S237*H237</f>
        <v>33.9915</v>
      </c>
      <c r="U237" s="36"/>
      <c r="V237" s="36"/>
      <c r="W237" s="36"/>
      <c r="X237" s="36"/>
      <c r="Y237" s="36"/>
      <c r="Z237" s="36"/>
      <c r="AA237" s="36"/>
      <c r="AB237" s="36"/>
      <c r="AC237" s="36"/>
      <c r="AD237" s="36"/>
      <c r="AE237" s="36"/>
      <c r="AR237" s="204" t="s">
        <v>169</v>
      </c>
      <c r="AT237" s="204" t="s">
        <v>164</v>
      </c>
      <c r="AU237" s="204" t="s">
        <v>91</v>
      </c>
      <c r="AY237" s="18" t="s">
        <v>162</v>
      </c>
      <c r="BE237" s="205">
        <f>IF(N237="základní",J237,0)</f>
        <v>0</v>
      </c>
      <c r="BF237" s="205">
        <f>IF(N237="snížená",J237,0)</f>
        <v>0</v>
      </c>
      <c r="BG237" s="205">
        <f>IF(N237="zákl. přenesená",J237,0)</f>
        <v>0</v>
      </c>
      <c r="BH237" s="205">
        <f>IF(N237="sníž. přenesená",J237,0)</f>
        <v>0</v>
      </c>
      <c r="BI237" s="205">
        <f>IF(N237="nulová",J237,0)</f>
        <v>0</v>
      </c>
      <c r="BJ237" s="18" t="s">
        <v>89</v>
      </c>
      <c r="BK237" s="205">
        <f>ROUND(I237*H237,2)</f>
        <v>0</v>
      </c>
      <c r="BL237" s="18" t="s">
        <v>169</v>
      </c>
      <c r="BM237" s="204" t="s">
        <v>1191</v>
      </c>
    </row>
    <row r="238" spans="1:47" s="2" customFormat="1" ht="107.25">
      <c r="A238" s="36"/>
      <c r="B238" s="37"/>
      <c r="C238" s="38"/>
      <c r="D238" s="208" t="s">
        <v>271</v>
      </c>
      <c r="E238" s="38"/>
      <c r="F238" s="250" t="s">
        <v>1192</v>
      </c>
      <c r="G238" s="38"/>
      <c r="H238" s="38"/>
      <c r="I238" s="251"/>
      <c r="J238" s="38"/>
      <c r="K238" s="38"/>
      <c r="L238" s="41"/>
      <c r="M238" s="252"/>
      <c r="N238" s="253"/>
      <c r="O238" s="73"/>
      <c r="P238" s="73"/>
      <c r="Q238" s="73"/>
      <c r="R238" s="73"/>
      <c r="S238" s="73"/>
      <c r="T238" s="74"/>
      <c r="U238" s="36"/>
      <c r="V238" s="36"/>
      <c r="W238" s="36"/>
      <c r="X238" s="36"/>
      <c r="Y238" s="36"/>
      <c r="Z238" s="36"/>
      <c r="AA238" s="36"/>
      <c r="AB238" s="36"/>
      <c r="AC238" s="36"/>
      <c r="AD238" s="36"/>
      <c r="AE238" s="36"/>
      <c r="AT238" s="18" t="s">
        <v>271</v>
      </c>
      <c r="AU238" s="18" t="s">
        <v>91</v>
      </c>
    </row>
    <row r="239" spans="2:51" s="13" customFormat="1" ht="12">
      <c r="B239" s="206"/>
      <c r="C239" s="207"/>
      <c r="D239" s="208" t="s">
        <v>171</v>
      </c>
      <c r="E239" s="209" t="s">
        <v>1</v>
      </c>
      <c r="F239" s="210" t="s">
        <v>365</v>
      </c>
      <c r="G239" s="207"/>
      <c r="H239" s="209" t="s">
        <v>1</v>
      </c>
      <c r="I239" s="211"/>
      <c r="J239" s="207"/>
      <c r="K239" s="207"/>
      <c r="L239" s="212"/>
      <c r="M239" s="213"/>
      <c r="N239" s="214"/>
      <c r="O239" s="214"/>
      <c r="P239" s="214"/>
      <c r="Q239" s="214"/>
      <c r="R239" s="214"/>
      <c r="S239" s="214"/>
      <c r="T239" s="215"/>
      <c r="AT239" s="216" t="s">
        <v>171</v>
      </c>
      <c r="AU239" s="216" t="s">
        <v>91</v>
      </c>
      <c r="AV239" s="13" t="s">
        <v>89</v>
      </c>
      <c r="AW239" s="13" t="s">
        <v>38</v>
      </c>
      <c r="AX239" s="13" t="s">
        <v>82</v>
      </c>
      <c r="AY239" s="216" t="s">
        <v>162</v>
      </c>
    </row>
    <row r="240" spans="2:51" s="14" customFormat="1" ht="12">
      <c r="B240" s="217"/>
      <c r="C240" s="218"/>
      <c r="D240" s="208" t="s">
        <v>171</v>
      </c>
      <c r="E240" s="219" t="s">
        <v>1</v>
      </c>
      <c r="F240" s="220" t="s">
        <v>1193</v>
      </c>
      <c r="G240" s="218"/>
      <c r="H240" s="221">
        <v>548.25</v>
      </c>
      <c r="I240" s="222"/>
      <c r="J240" s="218"/>
      <c r="K240" s="218"/>
      <c r="L240" s="223"/>
      <c r="M240" s="224"/>
      <c r="N240" s="225"/>
      <c r="O240" s="225"/>
      <c r="P240" s="225"/>
      <c r="Q240" s="225"/>
      <c r="R240" s="225"/>
      <c r="S240" s="225"/>
      <c r="T240" s="226"/>
      <c r="AT240" s="227" t="s">
        <v>171</v>
      </c>
      <c r="AU240" s="227" t="s">
        <v>91</v>
      </c>
      <c r="AV240" s="14" t="s">
        <v>91</v>
      </c>
      <c r="AW240" s="14" t="s">
        <v>38</v>
      </c>
      <c r="AX240" s="14" t="s">
        <v>82</v>
      </c>
      <c r="AY240" s="227" t="s">
        <v>162</v>
      </c>
    </row>
    <row r="241" spans="2:51" s="15" customFormat="1" ht="12">
      <c r="B241" s="228"/>
      <c r="C241" s="229"/>
      <c r="D241" s="208" t="s">
        <v>171</v>
      </c>
      <c r="E241" s="230" t="s">
        <v>1</v>
      </c>
      <c r="F241" s="231" t="s">
        <v>174</v>
      </c>
      <c r="G241" s="229"/>
      <c r="H241" s="232">
        <v>548.25</v>
      </c>
      <c r="I241" s="233"/>
      <c r="J241" s="229"/>
      <c r="K241" s="229"/>
      <c r="L241" s="234"/>
      <c r="M241" s="235"/>
      <c r="N241" s="236"/>
      <c r="O241" s="236"/>
      <c r="P241" s="236"/>
      <c r="Q241" s="236"/>
      <c r="R241" s="236"/>
      <c r="S241" s="236"/>
      <c r="T241" s="237"/>
      <c r="AT241" s="238" t="s">
        <v>171</v>
      </c>
      <c r="AU241" s="238" t="s">
        <v>91</v>
      </c>
      <c r="AV241" s="15" t="s">
        <v>169</v>
      </c>
      <c r="AW241" s="15" t="s">
        <v>38</v>
      </c>
      <c r="AX241" s="15" t="s">
        <v>89</v>
      </c>
      <c r="AY241" s="238" t="s">
        <v>162</v>
      </c>
    </row>
    <row r="242" spans="1:65" s="2" customFormat="1" ht="16.5" customHeight="1">
      <c r="A242" s="36"/>
      <c r="B242" s="37"/>
      <c r="C242" s="193" t="s">
        <v>327</v>
      </c>
      <c r="D242" s="193" t="s">
        <v>164</v>
      </c>
      <c r="E242" s="194" t="s">
        <v>1194</v>
      </c>
      <c r="F242" s="195" t="s">
        <v>1195</v>
      </c>
      <c r="G242" s="196" t="s">
        <v>167</v>
      </c>
      <c r="H242" s="197">
        <v>565.901</v>
      </c>
      <c r="I242" s="198"/>
      <c r="J242" s="199">
        <f>ROUND(I242*H242,2)</f>
        <v>0</v>
      </c>
      <c r="K242" s="195" t="s">
        <v>168</v>
      </c>
      <c r="L242" s="41"/>
      <c r="M242" s="200" t="s">
        <v>1</v>
      </c>
      <c r="N242" s="201" t="s">
        <v>47</v>
      </c>
      <c r="O242" s="73"/>
      <c r="P242" s="202">
        <f>O242*H242</f>
        <v>0</v>
      </c>
      <c r="Q242" s="202">
        <v>0</v>
      </c>
      <c r="R242" s="202">
        <f>Q242*H242</f>
        <v>0</v>
      </c>
      <c r="S242" s="202">
        <v>0.046</v>
      </c>
      <c r="T242" s="203">
        <f>S242*H242</f>
        <v>26.031446</v>
      </c>
      <c r="U242" s="36"/>
      <c r="V242" s="36"/>
      <c r="W242" s="36"/>
      <c r="X242" s="36"/>
      <c r="Y242" s="36"/>
      <c r="Z242" s="36"/>
      <c r="AA242" s="36"/>
      <c r="AB242" s="36"/>
      <c r="AC242" s="36"/>
      <c r="AD242" s="36"/>
      <c r="AE242" s="36"/>
      <c r="AR242" s="204" t="s">
        <v>169</v>
      </c>
      <c r="AT242" s="204" t="s">
        <v>164</v>
      </c>
      <c r="AU242" s="204" t="s">
        <v>91</v>
      </c>
      <c r="AY242" s="18" t="s">
        <v>162</v>
      </c>
      <c r="BE242" s="205">
        <f>IF(N242="základní",J242,0)</f>
        <v>0</v>
      </c>
      <c r="BF242" s="205">
        <f>IF(N242="snížená",J242,0)</f>
        <v>0</v>
      </c>
      <c r="BG242" s="205">
        <f>IF(N242="zákl. přenesená",J242,0)</f>
        <v>0</v>
      </c>
      <c r="BH242" s="205">
        <f>IF(N242="sníž. přenesená",J242,0)</f>
        <v>0</v>
      </c>
      <c r="BI242" s="205">
        <f>IF(N242="nulová",J242,0)</f>
        <v>0</v>
      </c>
      <c r="BJ242" s="18" t="s">
        <v>89</v>
      </c>
      <c r="BK242" s="205">
        <f>ROUND(I242*H242,2)</f>
        <v>0</v>
      </c>
      <c r="BL242" s="18" t="s">
        <v>169</v>
      </c>
      <c r="BM242" s="204" t="s">
        <v>1196</v>
      </c>
    </row>
    <row r="243" spans="2:51" s="14" customFormat="1" ht="12">
      <c r="B243" s="217"/>
      <c r="C243" s="218"/>
      <c r="D243" s="208" t="s">
        <v>171</v>
      </c>
      <c r="E243" s="219" t="s">
        <v>1</v>
      </c>
      <c r="F243" s="220" t="s">
        <v>1112</v>
      </c>
      <c r="G243" s="218"/>
      <c r="H243" s="221">
        <v>565.901</v>
      </c>
      <c r="I243" s="222"/>
      <c r="J243" s="218"/>
      <c r="K243" s="218"/>
      <c r="L243" s="223"/>
      <c r="M243" s="224"/>
      <c r="N243" s="225"/>
      <c r="O243" s="225"/>
      <c r="P243" s="225"/>
      <c r="Q243" s="225"/>
      <c r="R243" s="225"/>
      <c r="S243" s="225"/>
      <c r="T243" s="226"/>
      <c r="AT243" s="227" t="s">
        <v>171</v>
      </c>
      <c r="AU243" s="227" t="s">
        <v>91</v>
      </c>
      <c r="AV243" s="14" t="s">
        <v>91</v>
      </c>
      <c r="AW243" s="14" t="s">
        <v>38</v>
      </c>
      <c r="AX243" s="14" t="s">
        <v>82</v>
      </c>
      <c r="AY243" s="227" t="s">
        <v>162</v>
      </c>
    </row>
    <row r="244" spans="2:51" s="15" customFormat="1" ht="12">
      <c r="B244" s="228"/>
      <c r="C244" s="229"/>
      <c r="D244" s="208" t="s">
        <v>171</v>
      </c>
      <c r="E244" s="230" t="s">
        <v>1</v>
      </c>
      <c r="F244" s="231" t="s">
        <v>174</v>
      </c>
      <c r="G244" s="229"/>
      <c r="H244" s="232">
        <v>565.901</v>
      </c>
      <c r="I244" s="233"/>
      <c r="J244" s="229"/>
      <c r="K244" s="229"/>
      <c r="L244" s="234"/>
      <c r="M244" s="235"/>
      <c r="N244" s="236"/>
      <c r="O244" s="236"/>
      <c r="P244" s="236"/>
      <c r="Q244" s="236"/>
      <c r="R244" s="236"/>
      <c r="S244" s="236"/>
      <c r="T244" s="237"/>
      <c r="AT244" s="238" t="s">
        <v>171</v>
      </c>
      <c r="AU244" s="238" t="s">
        <v>91</v>
      </c>
      <c r="AV244" s="15" t="s">
        <v>169</v>
      </c>
      <c r="AW244" s="15" t="s">
        <v>38</v>
      </c>
      <c r="AX244" s="15" t="s">
        <v>89</v>
      </c>
      <c r="AY244" s="238" t="s">
        <v>162</v>
      </c>
    </row>
    <row r="245" spans="1:65" s="2" customFormat="1" ht="16.5" customHeight="1">
      <c r="A245" s="36"/>
      <c r="B245" s="37"/>
      <c r="C245" s="193" t="s">
        <v>330</v>
      </c>
      <c r="D245" s="193" t="s">
        <v>164</v>
      </c>
      <c r="E245" s="194" t="s">
        <v>1197</v>
      </c>
      <c r="F245" s="195" t="s">
        <v>1198</v>
      </c>
      <c r="G245" s="196" t="s">
        <v>167</v>
      </c>
      <c r="H245" s="197">
        <v>3606.419</v>
      </c>
      <c r="I245" s="198"/>
      <c r="J245" s="199">
        <f>ROUND(I245*H245,2)</f>
        <v>0</v>
      </c>
      <c r="K245" s="195" t="s">
        <v>168</v>
      </c>
      <c r="L245" s="41"/>
      <c r="M245" s="200" t="s">
        <v>1</v>
      </c>
      <c r="N245" s="201" t="s">
        <v>47</v>
      </c>
      <c r="O245" s="73"/>
      <c r="P245" s="202">
        <f>O245*H245</f>
        <v>0</v>
      </c>
      <c r="Q245" s="202">
        <v>0</v>
      </c>
      <c r="R245" s="202">
        <f>Q245*H245</f>
        <v>0</v>
      </c>
      <c r="S245" s="202">
        <v>0.019</v>
      </c>
      <c r="T245" s="203">
        <f>S245*H245</f>
        <v>68.52196099999999</v>
      </c>
      <c r="U245" s="36"/>
      <c r="V245" s="36"/>
      <c r="W245" s="36"/>
      <c r="X245" s="36"/>
      <c r="Y245" s="36"/>
      <c r="Z245" s="36"/>
      <c r="AA245" s="36"/>
      <c r="AB245" s="36"/>
      <c r="AC245" s="36"/>
      <c r="AD245" s="36"/>
      <c r="AE245" s="36"/>
      <c r="AR245" s="204" t="s">
        <v>169</v>
      </c>
      <c r="AT245" s="204" t="s">
        <v>164</v>
      </c>
      <c r="AU245" s="204" t="s">
        <v>91</v>
      </c>
      <c r="AY245" s="18" t="s">
        <v>162</v>
      </c>
      <c r="BE245" s="205">
        <f>IF(N245="základní",J245,0)</f>
        <v>0</v>
      </c>
      <c r="BF245" s="205">
        <f>IF(N245="snížená",J245,0)</f>
        <v>0</v>
      </c>
      <c r="BG245" s="205">
        <f>IF(N245="zákl. přenesená",J245,0)</f>
        <v>0</v>
      </c>
      <c r="BH245" s="205">
        <f>IF(N245="sníž. přenesená",J245,0)</f>
        <v>0</v>
      </c>
      <c r="BI245" s="205">
        <f>IF(N245="nulová",J245,0)</f>
        <v>0</v>
      </c>
      <c r="BJ245" s="18" t="s">
        <v>89</v>
      </c>
      <c r="BK245" s="205">
        <f>ROUND(I245*H245,2)</f>
        <v>0</v>
      </c>
      <c r="BL245" s="18" t="s">
        <v>169</v>
      </c>
      <c r="BM245" s="204" t="s">
        <v>1199</v>
      </c>
    </row>
    <row r="246" spans="2:51" s="13" customFormat="1" ht="12">
      <c r="B246" s="206"/>
      <c r="C246" s="207"/>
      <c r="D246" s="208" t="s">
        <v>171</v>
      </c>
      <c r="E246" s="209" t="s">
        <v>1</v>
      </c>
      <c r="F246" s="210" t="s">
        <v>1121</v>
      </c>
      <c r="G246" s="207"/>
      <c r="H246" s="209" t="s">
        <v>1</v>
      </c>
      <c r="I246" s="211"/>
      <c r="J246" s="207"/>
      <c r="K246" s="207"/>
      <c r="L246" s="212"/>
      <c r="M246" s="213"/>
      <c r="N246" s="214"/>
      <c r="O246" s="214"/>
      <c r="P246" s="214"/>
      <c r="Q246" s="214"/>
      <c r="R246" s="214"/>
      <c r="S246" s="214"/>
      <c r="T246" s="215"/>
      <c r="AT246" s="216" t="s">
        <v>171</v>
      </c>
      <c r="AU246" s="216" t="s">
        <v>91</v>
      </c>
      <c r="AV246" s="13" t="s">
        <v>89</v>
      </c>
      <c r="AW246" s="13" t="s">
        <v>38</v>
      </c>
      <c r="AX246" s="13" t="s">
        <v>82</v>
      </c>
      <c r="AY246" s="216" t="s">
        <v>162</v>
      </c>
    </row>
    <row r="247" spans="2:51" s="14" customFormat="1" ht="12">
      <c r="B247" s="217"/>
      <c r="C247" s="218"/>
      <c r="D247" s="208" t="s">
        <v>171</v>
      </c>
      <c r="E247" s="219" t="s">
        <v>1</v>
      </c>
      <c r="F247" s="220" t="s">
        <v>1124</v>
      </c>
      <c r="G247" s="218"/>
      <c r="H247" s="221">
        <v>3606.419</v>
      </c>
      <c r="I247" s="222"/>
      <c r="J247" s="218"/>
      <c r="K247" s="218"/>
      <c r="L247" s="223"/>
      <c r="M247" s="224"/>
      <c r="N247" s="225"/>
      <c r="O247" s="225"/>
      <c r="P247" s="225"/>
      <c r="Q247" s="225"/>
      <c r="R247" s="225"/>
      <c r="S247" s="225"/>
      <c r="T247" s="226"/>
      <c r="AT247" s="227" t="s">
        <v>171</v>
      </c>
      <c r="AU247" s="227" t="s">
        <v>91</v>
      </c>
      <c r="AV247" s="14" t="s">
        <v>91</v>
      </c>
      <c r="AW247" s="14" t="s">
        <v>38</v>
      </c>
      <c r="AX247" s="14" t="s">
        <v>82</v>
      </c>
      <c r="AY247" s="227" t="s">
        <v>162</v>
      </c>
    </row>
    <row r="248" spans="2:51" s="15" customFormat="1" ht="12">
      <c r="B248" s="228"/>
      <c r="C248" s="229"/>
      <c r="D248" s="208" t="s">
        <v>171</v>
      </c>
      <c r="E248" s="230" t="s">
        <v>1</v>
      </c>
      <c r="F248" s="231" t="s">
        <v>174</v>
      </c>
      <c r="G248" s="229"/>
      <c r="H248" s="232">
        <v>3606.419</v>
      </c>
      <c r="I248" s="233"/>
      <c r="J248" s="229"/>
      <c r="K248" s="229"/>
      <c r="L248" s="234"/>
      <c r="M248" s="235"/>
      <c r="N248" s="236"/>
      <c r="O248" s="236"/>
      <c r="P248" s="236"/>
      <c r="Q248" s="236"/>
      <c r="R248" s="236"/>
      <c r="S248" s="236"/>
      <c r="T248" s="237"/>
      <c r="AT248" s="238" t="s">
        <v>171</v>
      </c>
      <c r="AU248" s="238" t="s">
        <v>91</v>
      </c>
      <c r="AV248" s="15" t="s">
        <v>169</v>
      </c>
      <c r="AW248" s="15" t="s">
        <v>38</v>
      </c>
      <c r="AX248" s="15" t="s">
        <v>89</v>
      </c>
      <c r="AY248" s="238" t="s">
        <v>162</v>
      </c>
    </row>
    <row r="249" spans="1:65" s="2" customFormat="1" ht="16.5" customHeight="1">
      <c r="A249" s="36"/>
      <c r="B249" s="37"/>
      <c r="C249" s="193" t="s">
        <v>335</v>
      </c>
      <c r="D249" s="193" t="s">
        <v>164</v>
      </c>
      <c r="E249" s="194" t="s">
        <v>1200</v>
      </c>
      <c r="F249" s="195" t="s">
        <v>1201</v>
      </c>
      <c r="G249" s="196" t="s">
        <v>167</v>
      </c>
      <c r="H249" s="197">
        <v>28.215</v>
      </c>
      <c r="I249" s="198"/>
      <c r="J249" s="199">
        <f>ROUND(I249*H249,2)</f>
        <v>0</v>
      </c>
      <c r="K249" s="195" t="s">
        <v>168</v>
      </c>
      <c r="L249" s="41"/>
      <c r="M249" s="200" t="s">
        <v>1</v>
      </c>
      <c r="N249" s="201" t="s">
        <v>47</v>
      </c>
      <c r="O249" s="73"/>
      <c r="P249" s="202">
        <f>O249*H249</f>
        <v>0</v>
      </c>
      <c r="Q249" s="202">
        <v>0</v>
      </c>
      <c r="R249" s="202">
        <f>Q249*H249</f>
        <v>0</v>
      </c>
      <c r="S249" s="202">
        <v>0.068</v>
      </c>
      <c r="T249" s="203">
        <f>S249*H249</f>
        <v>1.9186200000000002</v>
      </c>
      <c r="U249" s="36"/>
      <c r="V249" s="36"/>
      <c r="W249" s="36"/>
      <c r="X249" s="36"/>
      <c r="Y249" s="36"/>
      <c r="Z249" s="36"/>
      <c r="AA249" s="36"/>
      <c r="AB249" s="36"/>
      <c r="AC249" s="36"/>
      <c r="AD249" s="36"/>
      <c r="AE249" s="36"/>
      <c r="AR249" s="204" t="s">
        <v>169</v>
      </c>
      <c r="AT249" s="204" t="s">
        <v>164</v>
      </c>
      <c r="AU249" s="204" t="s">
        <v>91</v>
      </c>
      <c r="AY249" s="18" t="s">
        <v>162</v>
      </c>
      <c r="BE249" s="205">
        <f>IF(N249="základní",J249,0)</f>
        <v>0</v>
      </c>
      <c r="BF249" s="205">
        <f>IF(N249="snížená",J249,0)</f>
        <v>0</v>
      </c>
      <c r="BG249" s="205">
        <f>IF(N249="zákl. přenesená",J249,0)</f>
        <v>0</v>
      </c>
      <c r="BH249" s="205">
        <f>IF(N249="sníž. přenesená",J249,0)</f>
        <v>0</v>
      </c>
      <c r="BI249" s="205">
        <f>IF(N249="nulová",J249,0)</f>
        <v>0</v>
      </c>
      <c r="BJ249" s="18" t="s">
        <v>89</v>
      </c>
      <c r="BK249" s="205">
        <f>ROUND(I249*H249,2)</f>
        <v>0</v>
      </c>
      <c r="BL249" s="18" t="s">
        <v>169</v>
      </c>
      <c r="BM249" s="204" t="s">
        <v>1202</v>
      </c>
    </row>
    <row r="250" spans="2:51" s="14" customFormat="1" ht="12">
      <c r="B250" s="217"/>
      <c r="C250" s="218"/>
      <c r="D250" s="208" t="s">
        <v>171</v>
      </c>
      <c r="E250" s="219" t="s">
        <v>1</v>
      </c>
      <c r="F250" s="220" t="s">
        <v>1203</v>
      </c>
      <c r="G250" s="218"/>
      <c r="H250" s="221">
        <v>28.215</v>
      </c>
      <c r="I250" s="222"/>
      <c r="J250" s="218"/>
      <c r="K250" s="218"/>
      <c r="L250" s="223"/>
      <c r="M250" s="224"/>
      <c r="N250" s="225"/>
      <c r="O250" s="225"/>
      <c r="P250" s="225"/>
      <c r="Q250" s="225"/>
      <c r="R250" s="225"/>
      <c r="S250" s="225"/>
      <c r="T250" s="226"/>
      <c r="AT250" s="227" t="s">
        <v>171</v>
      </c>
      <c r="AU250" s="227" t="s">
        <v>91</v>
      </c>
      <c r="AV250" s="14" t="s">
        <v>91</v>
      </c>
      <c r="AW250" s="14" t="s">
        <v>38</v>
      </c>
      <c r="AX250" s="14" t="s">
        <v>82</v>
      </c>
      <c r="AY250" s="227" t="s">
        <v>162</v>
      </c>
    </row>
    <row r="251" spans="2:51" s="15" customFormat="1" ht="12">
      <c r="B251" s="228"/>
      <c r="C251" s="229"/>
      <c r="D251" s="208" t="s">
        <v>171</v>
      </c>
      <c r="E251" s="230" t="s">
        <v>1</v>
      </c>
      <c r="F251" s="231" t="s">
        <v>174</v>
      </c>
      <c r="G251" s="229"/>
      <c r="H251" s="232">
        <v>28.215</v>
      </c>
      <c r="I251" s="233"/>
      <c r="J251" s="229"/>
      <c r="K251" s="229"/>
      <c r="L251" s="234"/>
      <c r="M251" s="235"/>
      <c r="N251" s="236"/>
      <c r="O251" s="236"/>
      <c r="P251" s="236"/>
      <c r="Q251" s="236"/>
      <c r="R251" s="236"/>
      <c r="S251" s="236"/>
      <c r="T251" s="237"/>
      <c r="AT251" s="238" t="s">
        <v>171</v>
      </c>
      <c r="AU251" s="238" t="s">
        <v>91</v>
      </c>
      <c r="AV251" s="15" t="s">
        <v>169</v>
      </c>
      <c r="AW251" s="15" t="s">
        <v>38</v>
      </c>
      <c r="AX251" s="15" t="s">
        <v>89</v>
      </c>
      <c r="AY251" s="238" t="s">
        <v>162</v>
      </c>
    </row>
    <row r="252" spans="1:65" s="2" customFormat="1" ht="16.5" customHeight="1">
      <c r="A252" s="36"/>
      <c r="B252" s="37"/>
      <c r="C252" s="193" t="s">
        <v>341</v>
      </c>
      <c r="D252" s="193" t="s">
        <v>164</v>
      </c>
      <c r="E252" s="194" t="s">
        <v>1204</v>
      </c>
      <c r="F252" s="195" t="s">
        <v>1205</v>
      </c>
      <c r="G252" s="196" t="s">
        <v>569</v>
      </c>
      <c r="H252" s="197">
        <v>3</v>
      </c>
      <c r="I252" s="198"/>
      <c r="J252" s="199">
        <f>ROUND(I252*H252,2)</f>
        <v>0</v>
      </c>
      <c r="K252" s="195" t="s">
        <v>286</v>
      </c>
      <c r="L252" s="41"/>
      <c r="M252" s="200" t="s">
        <v>1</v>
      </c>
      <c r="N252" s="201" t="s">
        <v>47</v>
      </c>
      <c r="O252" s="73"/>
      <c r="P252" s="202">
        <f>O252*H252</f>
        <v>0</v>
      </c>
      <c r="Q252" s="202">
        <v>0</v>
      </c>
      <c r="R252" s="202">
        <f>Q252*H252</f>
        <v>0</v>
      </c>
      <c r="S252" s="202">
        <v>0</v>
      </c>
      <c r="T252" s="203">
        <f>S252*H252</f>
        <v>0</v>
      </c>
      <c r="U252" s="36"/>
      <c r="V252" s="36"/>
      <c r="W252" s="36"/>
      <c r="X252" s="36"/>
      <c r="Y252" s="36"/>
      <c r="Z252" s="36"/>
      <c r="AA252" s="36"/>
      <c r="AB252" s="36"/>
      <c r="AC252" s="36"/>
      <c r="AD252" s="36"/>
      <c r="AE252" s="36"/>
      <c r="AR252" s="204" t="s">
        <v>169</v>
      </c>
      <c r="AT252" s="204" t="s">
        <v>164</v>
      </c>
      <c r="AU252" s="204" t="s">
        <v>91</v>
      </c>
      <c r="AY252" s="18" t="s">
        <v>162</v>
      </c>
      <c r="BE252" s="205">
        <f>IF(N252="základní",J252,0)</f>
        <v>0</v>
      </c>
      <c r="BF252" s="205">
        <f>IF(N252="snížená",J252,0)</f>
        <v>0</v>
      </c>
      <c r="BG252" s="205">
        <f>IF(N252="zákl. přenesená",J252,0)</f>
        <v>0</v>
      </c>
      <c r="BH252" s="205">
        <f>IF(N252="sníž. přenesená",J252,0)</f>
        <v>0</v>
      </c>
      <c r="BI252" s="205">
        <f>IF(N252="nulová",J252,0)</f>
        <v>0</v>
      </c>
      <c r="BJ252" s="18" t="s">
        <v>89</v>
      </c>
      <c r="BK252" s="205">
        <f>ROUND(I252*H252,2)</f>
        <v>0</v>
      </c>
      <c r="BL252" s="18" t="s">
        <v>169</v>
      </c>
      <c r="BM252" s="204" t="s">
        <v>1206</v>
      </c>
    </row>
    <row r="253" spans="1:47" s="2" customFormat="1" ht="19.5">
      <c r="A253" s="36"/>
      <c r="B253" s="37"/>
      <c r="C253" s="38"/>
      <c r="D253" s="208" t="s">
        <v>271</v>
      </c>
      <c r="E253" s="38"/>
      <c r="F253" s="250" t="s">
        <v>1207</v>
      </c>
      <c r="G253" s="38"/>
      <c r="H253" s="38"/>
      <c r="I253" s="251"/>
      <c r="J253" s="38"/>
      <c r="K253" s="38"/>
      <c r="L253" s="41"/>
      <c r="M253" s="252"/>
      <c r="N253" s="253"/>
      <c r="O253" s="73"/>
      <c r="P253" s="73"/>
      <c r="Q253" s="73"/>
      <c r="R253" s="73"/>
      <c r="S253" s="73"/>
      <c r="T253" s="74"/>
      <c r="U253" s="36"/>
      <c r="V253" s="36"/>
      <c r="W253" s="36"/>
      <c r="X253" s="36"/>
      <c r="Y253" s="36"/>
      <c r="Z253" s="36"/>
      <c r="AA253" s="36"/>
      <c r="AB253" s="36"/>
      <c r="AC253" s="36"/>
      <c r="AD253" s="36"/>
      <c r="AE253" s="36"/>
      <c r="AT253" s="18" t="s">
        <v>271</v>
      </c>
      <c r="AU253" s="18" t="s">
        <v>91</v>
      </c>
    </row>
    <row r="254" spans="2:63" s="12" customFormat="1" ht="22.9" customHeight="1">
      <c r="B254" s="177"/>
      <c r="C254" s="178"/>
      <c r="D254" s="179" t="s">
        <v>81</v>
      </c>
      <c r="E254" s="191" t="s">
        <v>512</v>
      </c>
      <c r="F254" s="191" t="s">
        <v>513</v>
      </c>
      <c r="G254" s="178"/>
      <c r="H254" s="178"/>
      <c r="I254" s="181"/>
      <c r="J254" s="192">
        <f>BK254</f>
        <v>0</v>
      </c>
      <c r="K254" s="178"/>
      <c r="L254" s="183"/>
      <c r="M254" s="184"/>
      <c r="N254" s="185"/>
      <c r="O254" s="185"/>
      <c r="P254" s="186">
        <f>SUM(P255:P261)</f>
        <v>0</v>
      </c>
      <c r="Q254" s="185"/>
      <c r="R254" s="186">
        <f>SUM(R255:R261)</f>
        <v>0</v>
      </c>
      <c r="S254" s="185"/>
      <c r="T254" s="187">
        <f>SUM(T255:T261)</f>
        <v>0</v>
      </c>
      <c r="AR254" s="188" t="s">
        <v>89</v>
      </c>
      <c r="AT254" s="189" t="s">
        <v>81</v>
      </c>
      <c r="AU254" s="189" t="s">
        <v>89</v>
      </c>
      <c r="AY254" s="188" t="s">
        <v>162</v>
      </c>
      <c r="BK254" s="190">
        <f>SUM(BK255:BK261)</f>
        <v>0</v>
      </c>
    </row>
    <row r="255" spans="1:65" s="2" customFormat="1" ht="21.75" customHeight="1">
      <c r="A255" s="36"/>
      <c r="B255" s="37"/>
      <c r="C255" s="193" t="s">
        <v>345</v>
      </c>
      <c r="D255" s="193" t="s">
        <v>164</v>
      </c>
      <c r="E255" s="194" t="s">
        <v>515</v>
      </c>
      <c r="F255" s="195" t="s">
        <v>516</v>
      </c>
      <c r="G255" s="196" t="s">
        <v>225</v>
      </c>
      <c r="H255" s="197">
        <v>221.931</v>
      </c>
      <c r="I255" s="198"/>
      <c r="J255" s="199">
        <f>ROUND(I255*H255,2)</f>
        <v>0</v>
      </c>
      <c r="K255" s="195" t="s">
        <v>168</v>
      </c>
      <c r="L255" s="41"/>
      <c r="M255" s="200" t="s">
        <v>1</v>
      </c>
      <c r="N255" s="201" t="s">
        <v>47</v>
      </c>
      <c r="O255" s="73"/>
      <c r="P255" s="202">
        <f>O255*H255</f>
        <v>0</v>
      </c>
      <c r="Q255" s="202">
        <v>0</v>
      </c>
      <c r="R255" s="202">
        <f>Q255*H255</f>
        <v>0</v>
      </c>
      <c r="S255" s="202">
        <v>0</v>
      </c>
      <c r="T255" s="203">
        <f>S255*H255</f>
        <v>0</v>
      </c>
      <c r="U255" s="36"/>
      <c r="V255" s="36"/>
      <c r="W255" s="36"/>
      <c r="X255" s="36"/>
      <c r="Y255" s="36"/>
      <c r="Z255" s="36"/>
      <c r="AA255" s="36"/>
      <c r="AB255" s="36"/>
      <c r="AC255" s="36"/>
      <c r="AD255" s="36"/>
      <c r="AE255" s="36"/>
      <c r="AR255" s="204" t="s">
        <v>169</v>
      </c>
      <c r="AT255" s="204" t="s">
        <v>164</v>
      </c>
      <c r="AU255" s="204" t="s">
        <v>91</v>
      </c>
      <c r="AY255" s="18" t="s">
        <v>162</v>
      </c>
      <c r="BE255" s="205">
        <f>IF(N255="základní",J255,0)</f>
        <v>0</v>
      </c>
      <c r="BF255" s="205">
        <f>IF(N255="snížená",J255,0)</f>
        <v>0</v>
      </c>
      <c r="BG255" s="205">
        <f>IF(N255="zákl. přenesená",J255,0)</f>
        <v>0</v>
      </c>
      <c r="BH255" s="205">
        <f>IF(N255="sníž. přenesená",J255,0)</f>
        <v>0</v>
      </c>
      <c r="BI255" s="205">
        <f>IF(N255="nulová",J255,0)</f>
        <v>0</v>
      </c>
      <c r="BJ255" s="18" t="s">
        <v>89</v>
      </c>
      <c r="BK255" s="205">
        <f>ROUND(I255*H255,2)</f>
        <v>0</v>
      </c>
      <c r="BL255" s="18" t="s">
        <v>169</v>
      </c>
      <c r="BM255" s="204" t="s">
        <v>1208</v>
      </c>
    </row>
    <row r="256" spans="1:65" s="2" customFormat="1" ht="16.5" customHeight="1">
      <c r="A256" s="36"/>
      <c r="B256" s="37"/>
      <c r="C256" s="193" t="s">
        <v>349</v>
      </c>
      <c r="D256" s="193" t="s">
        <v>164</v>
      </c>
      <c r="E256" s="194" t="s">
        <v>519</v>
      </c>
      <c r="F256" s="195" t="s">
        <v>520</v>
      </c>
      <c r="G256" s="196" t="s">
        <v>225</v>
      </c>
      <c r="H256" s="197">
        <v>221.931</v>
      </c>
      <c r="I256" s="198"/>
      <c r="J256" s="199">
        <f>ROUND(I256*H256,2)</f>
        <v>0</v>
      </c>
      <c r="K256" s="195" t="s">
        <v>286</v>
      </c>
      <c r="L256" s="41"/>
      <c r="M256" s="200" t="s">
        <v>1</v>
      </c>
      <c r="N256" s="201" t="s">
        <v>47</v>
      </c>
      <c r="O256" s="73"/>
      <c r="P256" s="202">
        <f>O256*H256</f>
        <v>0</v>
      </c>
      <c r="Q256" s="202">
        <v>0</v>
      </c>
      <c r="R256" s="202">
        <f>Q256*H256</f>
        <v>0</v>
      </c>
      <c r="S256" s="202">
        <v>0</v>
      </c>
      <c r="T256" s="203">
        <f>S256*H256</f>
        <v>0</v>
      </c>
      <c r="U256" s="36"/>
      <c r="V256" s="36"/>
      <c r="W256" s="36"/>
      <c r="X256" s="36"/>
      <c r="Y256" s="36"/>
      <c r="Z256" s="36"/>
      <c r="AA256" s="36"/>
      <c r="AB256" s="36"/>
      <c r="AC256" s="36"/>
      <c r="AD256" s="36"/>
      <c r="AE256" s="36"/>
      <c r="AR256" s="204" t="s">
        <v>169</v>
      </c>
      <c r="AT256" s="204" t="s">
        <v>164</v>
      </c>
      <c r="AU256" s="204" t="s">
        <v>91</v>
      </c>
      <c r="AY256" s="18" t="s">
        <v>162</v>
      </c>
      <c r="BE256" s="205">
        <f>IF(N256="základní",J256,0)</f>
        <v>0</v>
      </c>
      <c r="BF256" s="205">
        <f>IF(N256="snížená",J256,0)</f>
        <v>0</v>
      </c>
      <c r="BG256" s="205">
        <f>IF(N256="zákl. přenesená",J256,0)</f>
        <v>0</v>
      </c>
      <c r="BH256" s="205">
        <f>IF(N256="sníž. přenesená",J256,0)</f>
        <v>0</v>
      </c>
      <c r="BI256" s="205">
        <f>IF(N256="nulová",J256,0)</f>
        <v>0</v>
      </c>
      <c r="BJ256" s="18" t="s">
        <v>89</v>
      </c>
      <c r="BK256" s="205">
        <f>ROUND(I256*H256,2)</f>
        <v>0</v>
      </c>
      <c r="BL256" s="18" t="s">
        <v>169</v>
      </c>
      <c r="BM256" s="204" t="s">
        <v>1209</v>
      </c>
    </row>
    <row r="257" spans="1:47" s="2" customFormat="1" ht="29.25">
      <c r="A257" s="36"/>
      <c r="B257" s="37"/>
      <c r="C257" s="38"/>
      <c r="D257" s="208" t="s">
        <v>271</v>
      </c>
      <c r="E257" s="38"/>
      <c r="F257" s="250" t="s">
        <v>522</v>
      </c>
      <c r="G257" s="38"/>
      <c r="H257" s="38"/>
      <c r="I257" s="251"/>
      <c r="J257" s="38"/>
      <c r="K257" s="38"/>
      <c r="L257" s="41"/>
      <c r="M257" s="252"/>
      <c r="N257" s="253"/>
      <c r="O257" s="73"/>
      <c r="P257" s="73"/>
      <c r="Q257" s="73"/>
      <c r="R257" s="73"/>
      <c r="S257" s="73"/>
      <c r="T257" s="74"/>
      <c r="U257" s="36"/>
      <c r="V257" s="36"/>
      <c r="W257" s="36"/>
      <c r="X257" s="36"/>
      <c r="Y257" s="36"/>
      <c r="Z257" s="36"/>
      <c r="AA257" s="36"/>
      <c r="AB257" s="36"/>
      <c r="AC257" s="36"/>
      <c r="AD257" s="36"/>
      <c r="AE257" s="36"/>
      <c r="AT257" s="18" t="s">
        <v>271</v>
      </c>
      <c r="AU257" s="18" t="s">
        <v>91</v>
      </c>
    </row>
    <row r="258" spans="1:65" s="2" customFormat="1" ht="16.5" customHeight="1">
      <c r="A258" s="36"/>
      <c r="B258" s="37"/>
      <c r="C258" s="193" t="s">
        <v>353</v>
      </c>
      <c r="D258" s="193" t="s">
        <v>164</v>
      </c>
      <c r="E258" s="194" t="s">
        <v>524</v>
      </c>
      <c r="F258" s="195" t="s">
        <v>525</v>
      </c>
      <c r="G258" s="196" t="s">
        <v>225</v>
      </c>
      <c r="H258" s="197">
        <v>221.931</v>
      </c>
      <c r="I258" s="198"/>
      <c r="J258" s="199">
        <f>ROUND(I258*H258,2)</f>
        <v>0</v>
      </c>
      <c r="K258" s="195" t="s">
        <v>168</v>
      </c>
      <c r="L258" s="41"/>
      <c r="M258" s="200" t="s">
        <v>1</v>
      </c>
      <c r="N258" s="201" t="s">
        <v>47</v>
      </c>
      <c r="O258" s="73"/>
      <c r="P258" s="202">
        <f>O258*H258</f>
        <v>0</v>
      </c>
      <c r="Q258" s="202">
        <v>0</v>
      </c>
      <c r="R258" s="202">
        <f>Q258*H258</f>
        <v>0</v>
      </c>
      <c r="S258" s="202">
        <v>0</v>
      </c>
      <c r="T258" s="203">
        <f>S258*H258</f>
        <v>0</v>
      </c>
      <c r="U258" s="36"/>
      <c r="V258" s="36"/>
      <c r="W258" s="36"/>
      <c r="X258" s="36"/>
      <c r="Y258" s="36"/>
      <c r="Z258" s="36"/>
      <c r="AA258" s="36"/>
      <c r="AB258" s="36"/>
      <c r="AC258" s="36"/>
      <c r="AD258" s="36"/>
      <c r="AE258" s="36"/>
      <c r="AR258" s="204" t="s">
        <v>169</v>
      </c>
      <c r="AT258" s="204" t="s">
        <v>164</v>
      </c>
      <c r="AU258" s="204" t="s">
        <v>91</v>
      </c>
      <c r="AY258" s="18" t="s">
        <v>162</v>
      </c>
      <c r="BE258" s="205">
        <f>IF(N258="základní",J258,0)</f>
        <v>0</v>
      </c>
      <c r="BF258" s="205">
        <f>IF(N258="snížená",J258,0)</f>
        <v>0</v>
      </c>
      <c r="BG258" s="205">
        <f>IF(N258="zákl. přenesená",J258,0)</f>
        <v>0</v>
      </c>
      <c r="BH258" s="205">
        <f>IF(N258="sníž. přenesená",J258,0)</f>
        <v>0</v>
      </c>
      <c r="BI258" s="205">
        <f>IF(N258="nulová",J258,0)</f>
        <v>0</v>
      </c>
      <c r="BJ258" s="18" t="s">
        <v>89</v>
      </c>
      <c r="BK258" s="205">
        <f>ROUND(I258*H258,2)</f>
        <v>0</v>
      </c>
      <c r="BL258" s="18" t="s">
        <v>169</v>
      </c>
      <c r="BM258" s="204" t="s">
        <v>1210</v>
      </c>
    </row>
    <row r="259" spans="1:65" s="2" customFormat="1" ht="16.5" customHeight="1">
      <c r="A259" s="36"/>
      <c r="B259" s="37"/>
      <c r="C259" s="193" t="s">
        <v>357</v>
      </c>
      <c r="D259" s="193" t="s">
        <v>164</v>
      </c>
      <c r="E259" s="194" t="s">
        <v>528</v>
      </c>
      <c r="F259" s="195" t="s">
        <v>529</v>
      </c>
      <c r="G259" s="196" t="s">
        <v>225</v>
      </c>
      <c r="H259" s="197">
        <v>4438.62</v>
      </c>
      <c r="I259" s="198"/>
      <c r="J259" s="199">
        <f>ROUND(I259*H259,2)</f>
        <v>0</v>
      </c>
      <c r="K259" s="195" t="s">
        <v>168</v>
      </c>
      <c r="L259" s="41"/>
      <c r="M259" s="200" t="s">
        <v>1</v>
      </c>
      <c r="N259" s="201" t="s">
        <v>47</v>
      </c>
      <c r="O259" s="73"/>
      <c r="P259" s="202">
        <f>O259*H259</f>
        <v>0</v>
      </c>
      <c r="Q259" s="202">
        <v>0</v>
      </c>
      <c r="R259" s="202">
        <f>Q259*H259</f>
        <v>0</v>
      </c>
      <c r="S259" s="202">
        <v>0</v>
      </c>
      <c r="T259" s="203">
        <f>S259*H259</f>
        <v>0</v>
      </c>
      <c r="U259" s="36"/>
      <c r="V259" s="36"/>
      <c r="W259" s="36"/>
      <c r="X259" s="36"/>
      <c r="Y259" s="36"/>
      <c r="Z259" s="36"/>
      <c r="AA259" s="36"/>
      <c r="AB259" s="36"/>
      <c r="AC259" s="36"/>
      <c r="AD259" s="36"/>
      <c r="AE259" s="36"/>
      <c r="AR259" s="204" t="s">
        <v>169</v>
      </c>
      <c r="AT259" s="204" t="s">
        <v>164</v>
      </c>
      <c r="AU259" s="204" t="s">
        <v>91</v>
      </c>
      <c r="AY259" s="18" t="s">
        <v>162</v>
      </c>
      <c r="BE259" s="205">
        <f>IF(N259="základní",J259,0)</f>
        <v>0</v>
      </c>
      <c r="BF259" s="205">
        <f>IF(N259="snížená",J259,0)</f>
        <v>0</v>
      </c>
      <c r="BG259" s="205">
        <f>IF(N259="zákl. přenesená",J259,0)</f>
        <v>0</v>
      </c>
      <c r="BH259" s="205">
        <f>IF(N259="sníž. přenesená",J259,0)</f>
        <v>0</v>
      </c>
      <c r="BI259" s="205">
        <f>IF(N259="nulová",J259,0)</f>
        <v>0</v>
      </c>
      <c r="BJ259" s="18" t="s">
        <v>89</v>
      </c>
      <c r="BK259" s="205">
        <f>ROUND(I259*H259,2)</f>
        <v>0</v>
      </c>
      <c r="BL259" s="18" t="s">
        <v>169</v>
      </c>
      <c r="BM259" s="204" t="s">
        <v>1211</v>
      </c>
    </row>
    <row r="260" spans="2:51" s="14" customFormat="1" ht="12">
      <c r="B260" s="217"/>
      <c r="C260" s="218"/>
      <c r="D260" s="208" t="s">
        <v>171</v>
      </c>
      <c r="E260" s="218"/>
      <c r="F260" s="220" t="s">
        <v>1212</v>
      </c>
      <c r="G260" s="218"/>
      <c r="H260" s="221">
        <v>4438.62</v>
      </c>
      <c r="I260" s="222"/>
      <c r="J260" s="218"/>
      <c r="K260" s="218"/>
      <c r="L260" s="223"/>
      <c r="M260" s="224"/>
      <c r="N260" s="225"/>
      <c r="O260" s="225"/>
      <c r="P260" s="225"/>
      <c r="Q260" s="225"/>
      <c r="R260" s="225"/>
      <c r="S260" s="225"/>
      <c r="T260" s="226"/>
      <c r="AT260" s="227" t="s">
        <v>171</v>
      </c>
      <c r="AU260" s="227" t="s">
        <v>91</v>
      </c>
      <c r="AV260" s="14" t="s">
        <v>91</v>
      </c>
      <c r="AW260" s="14" t="s">
        <v>4</v>
      </c>
      <c r="AX260" s="14" t="s">
        <v>89</v>
      </c>
      <c r="AY260" s="227" t="s">
        <v>162</v>
      </c>
    </row>
    <row r="261" spans="1:65" s="2" customFormat="1" ht="16.5" customHeight="1">
      <c r="A261" s="36"/>
      <c r="B261" s="37"/>
      <c r="C261" s="193" t="s">
        <v>361</v>
      </c>
      <c r="D261" s="193" t="s">
        <v>164</v>
      </c>
      <c r="E261" s="194" t="s">
        <v>533</v>
      </c>
      <c r="F261" s="195" t="s">
        <v>534</v>
      </c>
      <c r="G261" s="196" t="s">
        <v>225</v>
      </c>
      <c r="H261" s="197">
        <v>221.931</v>
      </c>
      <c r="I261" s="198"/>
      <c r="J261" s="199">
        <f>ROUND(I261*H261,2)</f>
        <v>0</v>
      </c>
      <c r="K261" s="195" t="s">
        <v>168</v>
      </c>
      <c r="L261" s="41"/>
      <c r="M261" s="200" t="s">
        <v>1</v>
      </c>
      <c r="N261" s="201" t="s">
        <v>47</v>
      </c>
      <c r="O261" s="73"/>
      <c r="P261" s="202">
        <f>O261*H261</f>
        <v>0</v>
      </c>
      <c r="Q261" s="202">
        <v>0</v>
      </c>
      <c r="R261" s="202">
        <f>Q261*H261</f>
        <v>0</v>
      </c>
      <c r="S261" s="202">
        <v>0</v>
      </c>
      <c r="T261" s="203">
        <f>S261*H261</f>
        <v>0</v>
      </c>
      <c r="U261" s="36"/>
      <c r="V261" s="36"/>
      <c r="W261" s="36"/>
      <c r="X261" s="36"/>
      <c r="Y261" s="36"/>
      <c r="Z261" s="36"/>
      <c r="AA261" s="36"/>
      <c r="AB261" s="36"/>
      <c r="AC261" s="36"/>
      <c r="AD261" s="36"/>
      <c r="AE261" s="36"/>
      <c r="AR261" s="204" t="s">
        <v>169</v>
      </c>
      <c r="AT261" s="204" t="s">
        <v>164</v>
      </c>
      <c r="AU261" s="204" t="s">
        <v>91</v>
      </c>
      <c r="AY261" s="18" t="s">
        <v>162</v>
      </c>
      <c r="BE261" s="205">
        <f>IF(N261="základní",J261,0)</f>
        <v>0</v>
      </c>
      <c r="BF261" s="205">
        <f>IF(N261="snížená",J261,0)</f>
        <v>0</v>
      </c>
      <c r="BG261" s="205">
        <f>IF(N261="zákl. přenesená",J261,0)</f>
        <v>0</v>
      </c>
      <c r="BH261" s="205">
        <f>IF(N261="sníž. přenesená",J261,0)</f>
        <v>0</v>
      </c>
      <c r="BI261" s="205">
        <f>IF(N261="nulová",J261,0)</f>
        <v>0</v>
      </c>
      <c r="BJ261" s="18" t="s">
        <v>89</v>
      </c>
      <c r="BK261" s="205">
        <f>ROUND(I261*H261,2)</f>
        <v>0</v>
      </c>
      <c r="BL261" s="18" t="s">
        <v>169</v>
      </c>
      <c r="BM261" s="204" t="s">
        <v>1213</v>
      </c>
    </row>
    <row r="262" spans="2:63" s="12" customFormat="1" ht="22.9" customHeight="1">
      <c r="B262" s="177"/>
      <c r="C262" s="178"/>
      <c r="D262" s="179" t="s">
        <v>81</v>
      </c>
      <c r="E262" s="191" t="s">
        <v>536</v>
      </c>
      <c r="F262" s="191" t="s">
        <v>537</v>
      </c>
      <c r="G262" s="178"/>
      <c r="H262" s="178"/>
      <c r="I262" s="181"/>
      <c r="J262" s="192">
        <f>BK262</f>
        <v>0</v>
      </c>
      <c r="K262" s="178"/>
      <c r="L262" s="183"/>
      <c r="M262" s="184"/>
      <c r="N262" s="185"/>
      <c r="O262" s="185"/>
      <c r="P262" s="186">
        <f>P263</f>
        <v>0</v>
      </c>
      <c r="Q262" s="185"/>
      <c r="R262" s="186">
        <f>R263</f>
        <v>0</v>
      </c>
      <c r="S262" s="185"/>
      <c r="T262" s="187">
        <f>T263</f>
        <v>0</v>
      </c>
      <c r="AR262" s="188" t="s">
        <v>89</v>
      </c>
      <c r="AT262" s="189" t="s">
        <v>81</v>
      </c>
      <c r="AU262" s="189" t="s">
        <v>89</v>
      </c>
      <c r="AY262" s="188" t="s">
        <v>162</v>
      </c>
      <c r="BK262" s="190">
        <f>BK263</f>
        <v>0</v>
      </c>
    </row>
    <row r="263" spans="1:65" s="2" customFormat="1" ht="16.5" customHeight="1">
      <c r="A263" s="36"/>
      <c r="B263" s="37"/>
      <c r="C263" s="193" t="s">
        <v>369</v>
      </c>
      <c r="D263" s="193" t="s">
        <v>164</v>
      </c>
      <c r="E263" s="194" t="s">
        <v>539</v>
      </c>
      <c r="F263" s="195" t="s">
        <v>540</v>
      </c>
      <c r="G263" s="196" t="s">
        <v>225</v>
      </c>
      <c r="H263" s="197">
        <v>161.465</v>
      </c>
      <c r="I263" s="198"/>
      <c r="J263" s="199">
        <f>ROUND(I263*H263,2)</f>
        <v>0</v>
      </c>
      <c r="K263" s="195" t="s">
        <v>168</v>
      </c>
      <c r="L263" s="41"/>
      <c r="M263" s="200" t="s">
        <v>1</v>
      </c>
      <c r="N263" s="201" t="s">
        <v>47</v>
      </c>
      <c r="O263" s="73"/>
      <c r="P263" s="202">
        <f>O263*H263</f>
        <v>0</v>
      </c>
      <c r="Q263" s="202">
        <v>0</v>
      </c>
      <c r="R263" s="202">
        <f>Q263*H263</f>
        <v>0</v>
      </c>
      <c r="S263" s="202">
        <v>0</v>
      </c>
      <c r="T263" s="203">
        <f>S263*H263</f>
        <v>0</v>
      </c>
      <c r="U263" s="36"/>
      <c r="V263" s="36"/>
      <c r="W263" s="36"/>
      <c r="X263" s="36"/>
      <c r="Y263" s="36"/>
      <c r="Z263" s="36"/>
      <c r="AA263" s="36"/>
      <c r="AB263" s="36"/>
      <c r="AC263" s="36"/>
      <c r="AD263" s="36"/>
      <c r="AE263" s="36"/>
      <c r="AR263" s="204" t="s">
        <v>169</v>
      </c>
      <c r="AT263" s="204" t="s">
        <v>164</v>
      </c>
      <c r="AU263" s="204" t="s">
        <v>91</v>
      </c>
      <c r="AY263" s="18" t="s">
        <v>162</v>
      </c>
      <c r="BE263" s="205">
        <f>IF(N263="základní",J263,0)</f>
        <v>0</v>
      </c>
      <c r="BF263" s="205">
        <f>IF(N263="snížená",J263,0)</f>
        <v>0</v>
      </c>
      <c r="BG263" s="205">
        <f>IF(N263="zákl. přenesená",J263,0)</f>
        <v>0</v>
      </c>
      <c r="BH263" s="205">
        <f>IF(N263="sníž. přenesená",J263,0)</f>
        <v>0</v>
      </c>
      <c r="BI263" s="205">
        <f>IF(N263="nulová",J263,0)</f>
        <v>0</v>
      </c>
      <c r="BJ263" s="18" t="s">
        <v>89</v>
      </c>
      <c r="BK263" s="205">
        <f>ROUND(I263*H263,2)</f>
        <v>0</v>
      </c>
      <c r="BL263" s="18" t="s">
        <v>169</v>
      </c>
      <c r="BM263" s="204" t="s">
        <v>1214</v>
      </c>
    </row>
    <row r="264" spans="2:63" s="12" customFormat="1" ht="25.9" customHeight="1">
      <c r="B264" s="177"/>
      <c r="C264" s="178"/>
      <c r="D264" s="179" t="s">
        <v>81</v>
      </c>
      <c r="E264" s="180" t="s">
        <v>542</v>
      </c>
      <c r="F264" s="180" t="s">
        <v>543</v>
      </c>
      <c r="G264" s="178"/>
      <c r="H264" s="178"/>
      <c r="I264" s="181"/>
      <c r="J264" s="182">
        <f>BK264</f>
        <v>0</v>
      </c>
      <c r="K264" s="178"/>
      <c r="L264" s="183"/>
      <c r="M264" s="184"/>
      <c r="N264" s="185"/>
      <c r="O264" s="185"/>
      <c r="P264" s="186">
        <f>P265+P268+P279+P296+P446+P460</f>
        <v>0</v>
      </c>
      <c r="Q264" s="185"/>
      <c r="R264" s="186">
        <f>R265+R268+R279+R296+R446+R460</f>
        <v>6.35422829</v>
      </c>
      <c r="S264" s="185"/>
      <c r="T264" s="187">
        <f>T265+T268+T279+T296+T446+T460</f>
        <v>3.5110559500000003</v>
      </c>
      <c r="AR264" s="188" t="s">
        <v>91</v>
      </c>
      <c r="AT264" s="189" t="s">
        <v>81</v>
      </c>
      <c r="AU264" s="189" t="s">
        <v>82</v>
      </c>
      <c r="AY264" s="188" t="s">
        <v>162</v>
      </c>
      <c r="BK264" s="190">
        <f>BK265+BK268+BK279+BK296+BK446+BK460</f>
        <v>0</v>
      </c>
    </row>
    <row r="265" spans="2:63" s="12" customFormat="1" ht="22.9" customHeight="1">
      <c r="B265" s="177"/>
      <c r="C265" s="178"/>
      <c r="D265" s="179" t="s">
        <v>81</v>
      </c>
      <c r="E265" s="191" t="s">
        <v>665</v>
      </c>
      <c r="F265" s="191" t="s">
        <v>666</v>
      </c>
      <c r="G265" s="178"/>
      <c r="H265" s="178"/>
      <c r="I265" s="181"/>
      <c r="J265" s="192">
        <f>BK265</f>
        <v>0</v>
      </c>
      <c r="K265" s="178"/>
      <c r="L265" s="183"/>
      <c r="M265" s="184"/>
      <c r="N265" s="185"/>
      <c r="O265" s="185"/>
      <c r="P265" s="186">
        <f>SUM(P266:P267)</f>
        <v>0</v>
      </c>
      <c r="Q265" s="185"/>
      <c r="R265" s="186">
        <f>SUM(R266:R267)</f>
        <v>0</v>
      </c>
      <c r="S265" s="185"/>
      <c r="T265" s="187">
        <f>SUM(T266:T267)</f>
        <v>0</v>
      </c>
      <c r="AR265" s="188" t="s">
        <v>91</v>
      </c>
      <c r="AT265" s="189" t="s">
        <v>81</v>
      </c>
      <c r="AU265" s="189" t="s">
        <v>89</v>
      </c>
      <c r="AY265" s="188" t="s">
        <v>162</v>
      </c>
      <c r="BK265" s="190">
        <f>SUM(BK266:BK267)</f>
        <v>0</v>
      </c>
    </row>
    <row r="266" spans="1:65" s="2" customFormat="1" ht="16.5" customHeight="1">
      <c r="A266" s="36"/>
      <c r="B266" s="37"/>
      <c r="C266" s="193" t="s">
        <v>374</v>
      </c>
      <c r="D266" s="193" t="s">
        <v>164</v>
      </c>
      <c r="E266" s="194" t="s">
        <v>668</v>
      </c>
      <c r="F266" s="195" t="s">
        <v>1215</v>
      </c>
      <c r="G266" s="196" t="s">
        <v>989</v>
      </c>
      <c r="H266" s="197">
        <v>1</v>
      </c>
      <c r="I266" s="198"/>
      <c r="J266" s="199">
        <f>ROUND(I266*H266,2)</f>
        <v>0</v>
      </c>
      <c r="K266" s="195" t="s">
        <v>286</v>
      </c>
      <c r="L266" s="41"/>
      <c r="M266" s="200" t="s">
        <v>1</v>
      </c>
      <c r="N266" s="201" t="s">
        <v>47</v>
      </c>
      <c r="O266" s="73"/>
      <c r="P266" s="202">
        <f>O266*H266</f>
        <v>0</v>
      </c>
      <c r="Q266" s="202">
        <v>0</v>
      </c>
      <c r="R266" s="202">
        <f>Q266*H266</f>
        <v>0</v>
      </c>
      <c r="S266" s="202">
        <v>0</v>
      </c>
      <c r="T266" s="203">
        <f>S266*H266</f>
        <v>0</v>
      </c>
      <c r="U266" s="36"/>
      <c r="V266" s="36"/>
      <c r="W266" s="36"/>
      <c r="X266" s="36"/>
      <c r="Y266" s="36"/>
      <c r="Z266" s="36"/>
      <c r="AA266" s="36"/>
      <c r="AB266" s="36"/>
      <c r="AC266" s="36"/>
      <c r="AD266" s="36"/>
      <c r="AE266" s="36"/>
      <c r="AR266" s="204" t="s">
        <v>256</v>
      </c>
      <c r="AT266" s="204" t="s">
        <v>164</v>
      </c>
      <c r="AU266" s="204" t="s">
        <v>91</v>
      </c>
      <c r="AY266" s="18" t="s">
        <v>162</v>
      </c>
      <c r="BE266" s="205">
        <f>IF(N266="základní",J266,0)</f>
        <v>0</v>
      </c>
      <c r="BF266" s="205">
        <f>IF(N266="snížená",J266,0)</f>
        <v>0</v>
      </c>
      <c r="BG266" s="205">
        <f>IF(N266="zákl. přenesená",J266,0)</f>
        <v>0</v>
      </c>
      <c r="BH266" s="205">
        <f>IF(N266="sníž. přenesená",J266,0)</f>
        <v>0</v>
      </c>
      <c r="BI266" s="205">
        <f>IF(N266="nulová",J266,0)</f>
        <v>0</v>
      </c>
      <c r="BJ266" s="18" t="s">
        <v>89</v>
      </c>
      <c r="BK266" s="205">
        <f>ROUND(I266*H266,2)</f>
        <v>0</v>
      </c>
      <c r="BL266" s="18" t="s">
        <v>256</v>
      </c>
      <c r="BM266" s="204" t="s">
        <v>1216</v>
      </c>
    </row>
    <row r="267" spans="1:47" s="2" customFormat="1" ht="29.25">
      <c r="A267" s="36"/>
      <c r="B267" s="37"/>
      <c r="C267" s="38"/>
      <c r="D267" s="208" t="s">
        <v>271</v>
      </c>
      <c r="E267" s="38"/>
      <c r="F267" s="250" t="s">
        <v>1217</v>
      </c>
      <c r="G267" s="38"/>
      <c r="H267" s="38"/>
      <c r="I267" s="251"/>
      <c r="J267" s="38"/>
      <c r="K267" s="38"/>
      <c r="L267" s="41"/>
      <c r="M267" s="252"/>
      <c r="N267" s="253"/>
      <c r="O267" s="73"/>
      <c r="P267" s="73"/>
      <c r="Q267" s="73"/>
      <c r="R267" s="73"/>
      <c r="S267" s="73"/>
      <c r="T267" s="74"/>
      <c r="U267" s="36"/>
      <c r="V267" s="36"/>
      <c r="W267" s="36"/>
      <c r="X267" s="36"/>
      <c r="Y267" s="36"/>
      <c r="Z267" s="36"/>
      <c r="AA267" s="36"/>
      <c r="AB267" s="36"/>
      <c r="AC267" s="36"/>
      <c r="AD267" s="36"/>
      <c r="AE267" s="36"/>
      <c r="AT267" s="18" t="s">
        <v>271</v>
      </c>
      <c r="AU267" s="18" t="s">
        <v>91</v>
      </c>
    </row>
    <row r="268" spans="2:63" s="12" customFormat="1" ht="22.9" customHeight="1">
      <c r="B268" s="177"/>
      <c r="C268" s="178"/>
      <c r="D268" s="179" t="s">
        <v>81</v>
      </c>
      <c r="E268" s="191" t="s">
        <v>823</v>
      </c>
      <c r="F268" s="191" t="s">
        <v>824</v>
      </c>
      <c r="G268" s="178"/>
      <c r="H268" s="178"/>
      <c r="I268" s="181"/>
      <c r="J268" s="192">
        <f>BK268</f>
        <v>0</v>
      </c>
      <c r="K268" s="178"/>
      <c r="L268" s="183"/>
      <c r="M268" s="184"/>
      <c r="N268" s="185"/>
      <c r="O268" s="185"/>
      <c r="P268" s="186">
        <f>SUM(P269:P278)</f>
        <v>0</v>
      </c>
      <c r="Q268" s="185"/>
      <c r="R268" s="186">
        <f>SUM(R269:R278)</f>
        <v>0</v>
      </c>
      <c r="S268" s="185"/>
      <c r="T268" s="187">
        <f>SUM(T269:T278)</f>
        <v>1.01951275</v>
      </c>
      <c r="AR268" s="188" t="s">
        <v>91</v>
      </c>
      <c r="AT268" s="189" t="s">
        <v>81</v>
      </c>
      <c r="AU268" s="189" t="s">
        <v>89</v>
      </c>
      <c r="AY268" s="188" t="s">
        <v>162</v>
      </c>
      <c r="BK268" s="190">
        <f>SUM(BK269:BK278)</f>
        <v>0</v>
      </c>
    </row>
    <row r="269" spans="1:65" s="2" customFormat="1" ht="16.5" customHeight="1">
      <c r="A269" s="36"/>
      <c r="B269" s="37"/>
      <c r="C269" s="193" t="s">
        <v>381</v>
      </c>
      <c r="D269" s="193" t="s">
        <v>164</v>
      </c>
      <c r="E269" s="194" t="s">
        <v>1218</v>
      </c>
      <c r="F269" s="195" t="s">
        <v>835</v>
      </c>
      <c r="G269" s="196" t="s">
        <v>190</v>
      </c>
      <c r="H269" s="197">
        <v>5.46</v>
      </c>
      <c r="I269" s="198"/>
      <c r="J269" s="199">
        <f>ROUND(I269*H269,2)</f>
        <v>0</v>
      </c>
      <c r="K269" s="195" t="s">
        <v>168</v>
      </c>
      <c r="L269" s="41"/>
      <c r="M269" s="200" t="s">
        <v>1</v>
      </c>
      <c r="N269" s="201" t="s">
        <v>47</v>
      </c>
      <c r="O269" s="73"/>
      <c r="P269" s="202">
        <f>O269*H269</f>
        <v>0</v>
      </c>
      <c r="Q269" s="202">
        <v>0</v>
      </c>
      <c r="R269" s="202">
        <f>Q269*H269</f>
        <v>0</v>
      </c>
      <c r="S269" s="202">
        <v>0.00177</v>
      </c>
      <c r="T269" s="203">
        <f>S269*H269</f>
        <v>0.009664200000000001</v>
      </c>
      <c r="U269" s="36"/>
      <c r="V269" s="36"/>
      <c r="W269" s="36"/>
      <c r="X269" s="36"/>
      <c r="Y269" s="36"/>
      <c r="Z269" s="36"/>
      <c r="AA269" s="36"/>
      <c r="AB269" s="36"/>
      <c r="AC269" s="36"/>
      <c r="AD269" s="36"/>
      <c r="AE269" s="36"/>
      <c r="AR269" s="204" t="s">
        <v>256</v>
      </c>
      <c r="AT269" s="204" t="s">
        <v>164</v>
      </c>
      <c r="AU269" s="204" t="s">
        <v>91</v>
      </c>
      <c r="AY269" s="18" t="s">
        <v>162</v>
      </c>
      <c r="BE269" s="205">
        <f>IF(N269="základní",J269,0)</f>
        <v>0</v>
      </c>
      <c r="BF269" s="205">
        <f>IF(N269="snížená",J269,0)</f>
        <v>0</v>
      </c>
      <c r="BG269" s="205">
        <f>IF(N269="zákl. přenesená",J269,0)</f>
        <v>0</v>
      </c>
      <c r="BH269" s="205">
        <f>IF(N269="sníž. přenesená",J269,0)</f>
        <v>0</v>
      </c>
      <c r="BI269" s="205">
        <f>IF(N269="nulová",J269,0)</f>
        <v>0</v>
      </c>
      <c r="BJ269" s="18" t="s">
        <v>89</v>
      </c>
      <c r="BK269" s="205">
        <f>ROUND(I269*H269,2)</f>
        <v>0</v>
      </c>
      <c r="BL269" s="18" t="s">
        <v>256</v>
      </c>
      <c r="BM269" s="204" t="s">
        <v>1219</v>
      </c>
    </row>
    <row r="270" spans="1:65" s="2" customFormat="1" ht="16.5" customHeight="1">
      <c r="A270" s="36"/>
      <c r="B270" s="37"/>
      <c r="C270" s="193" t="s">
        <v>386</v>
      </c>
      <c r="D270" s="193" t="s">
        <v>164</v>
      </c>
      <c r="E270" s="194" t="s">
        <v>846</v>
      </c>
      <c r="F270" s="195" t="s">
        <v>847</v>
      </c>
      <c r="G270" s="196" t="s">
        <v>190</v>
      </c>
      <c r="H270" s="197">
        <v>242.565</v>
      </c>
      <c r="I270" s="198"/>
      <c r="J270" s="199">
        <f>ROUND(I270*H270,2)</f>
        <v>0</v>
      </c>
      <c r="K270" s="195" t="s">
        <v>168</v>
      </c>
      <c r="L270" s="41"/>
      <c r="M270" s="200" t="s">
        <v>1</v>
      </c>
      <c r="N270" s="201" t="s">
        <v>47</v>
      </c>
      <c r="O270" s="73"/>
      <c r="P270" s="202">
        <f>O270*H270</f>
        <v>0</v>
      </c>
      <c r="Q270" s="202">
        <v>0</v>
      </c>
      <c r="R270" s="202">
        <f>Q270*H270</f>
        <v>0</v>
      </c>
      <c r="S270" s="202">
        <v>0.00167</v>
      </c>
      <c r="T270" s="203">
        <f>S270*H270</f>
        <v>0.40508355</v>
      </c>
      <c r="U270" s="36"/>
      <c r="V270" s="36"/>
      <c r="W270" s="36"/>
      <c r="X270" s="36"/>
      <c r="Y270" s="36"/>
      <c r="Z270" s="36"/>
      <c r="AA270" s="36"/>
      <c r="AB270" s="36"/>
      <c r="AC270" s="36"/>
      <c r="AD270" s="36"/>
      <c r="AE270" s="36"/>
      <c r="AR270" s="204" t="s">
        <v>256</v>
      </c>
      <c r="AT270" s="204" t="s">
        <v>164</v>
      </c>
      <c r="AU270" s="204" t="s">
        <v>91</v>
      </c>
      <c r="AY270" s="18" t="s">
        <v>162</v>
      </c>
      <c r="BE270" s="205">
        <f>IF(N270="základní",J270,0)</f>
        <v>0</v>
      </c>
      <c r="BF270" s="205">
        <f>IF(N270="snížená",J270,0)</f>
        <v>0</v>
      </c>
      <c r="BG270" s="205">
        <f>IF(N270="zákl. přenesená",J270,0)</f>
        <v>0</v>
      </c>
      <c r="BH270" s="205">
        <f>IF(N270="sníž. přenesená",J270,0)</f>
        <v>0</v>
      </c>
      <c r="BI270" s="205">
        <f>IF(N270="nulová",J270,0)</f>
        <v>0</v>
      </c>
      <c r="BJ270" s="18" t="s">
        <v>89</v>
      </c>
      <c r="BK270" s="205">
        <f>ROUND(I270*H270,2)</f>
        <v>0</v>
      </c>
      <c r="BL270" s="18" t="s">
        <v>256</v>
      </c>
      <c r="BM270" s="204" t="s">
        <v>1220</v>
      </c>
    </row>
    <row r="271" spans="1:65" s="2" customFormat="1" ht="16.5" customHeight="1">
      <c r="A271" s="36"/>
      <c r="B271" s="37"/>
      <c r="C271" s="193" t="s">
        <v>390</v>
      </c>
      <c r="D271" s="193" t="s">
        <v>164</v>
      </c>
      <c r="E271" s="194" t="s">
        <v>850</v>
      </c>
      <c r="F271" s="195" t="s">
        <v>851</v>
      </c>
      <c r="G271" s="196" t="s">
        <v>190</v>
      </c>
      <c r="H271" s="197">
        <v>345.58</v>
      </c>
      <c r="I271" s="198"/>
      <c r="J271" s="199">
        <f>ROUND(I271*H271,2)</f>
        <v>0</v>
      </c>
      <c r="K271" s="195" t="s">
        <v>168</v>
      </c>
      <c r="L271" s="41"/>
      <c r="M271" s="200" t="s">
        <v>1</v>
      </c>
      <c r="N271" s="201" t="s">
        <v>47</v>
      </c>
      <c r="O271" s="73"/>
      <c r="P271" s="202">
        <f>O271*H271</f>
        <v>0</v>
      </c>
      <c r="Q271" s="202">
        <v>0</v>
      </c>
      <c r="R271" s="202">
        <f>Q271*H271</f>
        <v>0</v>
      </c>
      <c r="S271" s="202">
        <v>0.00175</v>
      </c>
      <c r="T271" s="203">
        <f>S271*H271</f>
        <v>0.604765</v>
      </c>
      <c r="U271" s="36"/>
      <c r="V271" s="36"/>
      <c r="W271" s="36"/>
      <c r="X271" s="36"/>
      <c r="Y271" s="36"/>
      <c r="Z271" s="36"/>
      <c r="AA271" s="36"/>
      <c r="AB271" s="36"/>
      <c r="AC271" s="36"/>
      <c r="AD271" s="36"/>
      <c r="AE271" s="36"/>
      <c r="AR271" s="204" t="s">
        <v>256</v>
      </c>
      <c r="AT271" s="204" t="s">
        <v>164</v>
      </c>
      <c r="AU271" s="204" t="s">
        <v>91</v>
      </c>
      <c r="AY271" s="18" t="s">
        <v>162</v>
      </c>
      <c r="BE271" s="205">
        <f>IF(N271="základní",J271,0)</f>
        <v>0</v>
      </c>
      <c r="BF271" s="205">
        <f>IF(N271="snížená",J271,0)</f>
        <v>0</v>
      </c>
      <c r="BG271" s="205">
        <f>IF(N271="zákl. přenesená",J271,0)</f>
        <v>0</v>
      </c>
      <c r="BH271" s="205">
        <f>IF(N271="sníž. přenesená",J271,0)</f>
        <v>0</v>
      </c>
      <c r="BI271" s="205">
        <f>IF(N271="nulová",J271,0)</f>
        <v>0</v>
      </c>
      <c r="BJ271" s="18" t="s">
        <v>89</v>
      </c>
      <c r="BK271" s="205">
        <f>ROUND(I271*H271,2)</f>
        <v>0</v>
      </c>
      <c r="BL271" s="18" t="s">
        <v>256</v>
      </c>
      <c r="BM271" s="204" t="s">
        <v>1221</v>
      </c>
    </row>
    <row r="272" spans="1:65" s="2" customFormat="1" ht="16.5" customHeight="1">
      <c r="A272" s="36"/>
      <c r="B272" s="37"/>
      <c r="C272" s="193" t="s">
        <v>394</v>
      </c>
      <c r="D272" s="193" t="s">
        <v>164</v>
      </c>
      <c r="E272" s="194" t="s">
        <v>1222</v>
      </c>
      <c r="F272" s="195" t="s">
        <v>1223</v>
      </c>
      <c r="G272" s="196" t="s">
        <v>1224</v>
      </c>
      <c r="H272" s="197">
        <v>228.695</v>
      </c>
      <c r="I272" s="198"/>
      <c r="J272" s="199">
        <f>ROUND(I272*H272,2)</f>
        <v>0</v>
      </c>
      <c r="K272" s="195" t="s">
        <v>286</v>
      </c>
      <c r="L272" s="41"/>
      <c r="M272" s="200" t="s">
        <v>1</v>
      </c>
      <c r="N272" s="201" t="s">
        <v>47</v>
      </c>
      <c r="O272" s="73"/>
      <c r="P272" s="202">
        <f>O272*H272</f>
        <v>0</v>
      </c>
      <c r="Q272" s="202">
        <v>0</v>
      </c>
      <c r="R272" s="202">
        <f>Q272*H272</f>
        <v>0</v>
      </c>
      <c r="S272" s="202">
        <v>0</v>
      </c>
      <c r="T272" s="203">
        <f>S272*H272</f>
        <v>0</v>
      </c>
      <c r="U272" s="36"/>
      <c r="V272" s="36"/>
      <c r="W272" s="36"/>
      <c r="X272" s="36"/>
      <c r="Y272" s="36"/>
      <c r="Z272" s="36"/>
      <c r="AA272" s="36"/>
      <c r="AB272" s="36"/>
      <c r="AC272" s="36"/>
      <c r="AD272" s="36"/>
      <c r="AE272" s="36"/>
      <c r="AR272" s="204" t="s">
        <v>256</v>
      </c>
      <c r="AT272" s="204" t="s">
        <v>164</v>
      </c>
      <c r="AU272" s="204" t="s">
        <v>91</v>
      </c>
      <c r="AY272" s="18" t="s">
        <v>162</v>
      </c>
      <c r="BE272" s="205">
        <f>IF(N272="základní",J272,0)</f>
        <v>0</v>
      </c>
      <c r="BF272" s="205">
        <f>IF(N272="snížená",J272,0)</f>
        <v>0</v>
      </c>
      <c r="BG272" s="205">
        <f>IF(N272="zákl. přenesená",J272,0)</f>
        <v>0</v>
      </c>
      <c r="BH272" s="205">
        <f>IF(N272="sníž. přenesená",J272,0)</f>
        <v>0</v>
      </c>
      <c r="BI272" s="205">
        <f>IF(N272="nulová",J272,0)</f>
        <v>0</v>
      </c>
      <c r="BJ272" s="18" t="s">
        <v>89</v>
      </c>
      <c r="BK272" s="205">
        <f>ROUND(I272*H272,2)</f>
        <v>0</v>
      </c>
      <c r="BL272" s="18" t="s">
        <v>256</v>
      </c>
      <c r="BM272" s="204" t="s">
        <v>1225</v>
      </c>
    </row>
    <row r="273" spans="1:47" s="2" customFormat="1" ht="39">
      <c r="A273" s="36"/>
      <c r="B273" s="37"/>
      <c r="C273" s="38"/>
      <c r="D273" s="208" t="s">
        <v>271</v>
      </c>
      <c r="E273" s="38"/>
      <c r="F273" s="250" t="s">
        <v>1226</v>
      </c>
      <c r="G273" s="38"/>
      <c r="H273" s="38"/>
      <c r="I273" s="251"/>
      <c r="J273" s="38"/>
      <c r="K273" s="38"/>
      <c r="L273" s="41"/>
      <c r="M273" s="252"/>
      <c r="N273" s="253"/>
      <c r="O273" s="73"/>
      <c r="P273" s="73"/>
      <c r="Q273" s="73"/>
      <c r="R273" s="73"/>
      <c r="S273" s="73"/>
      <c r="T273" s="74"/>
      <c r="U273" s="36"/>
      <c r="V273" s="36"/>
      <c r="W273" s="36"/>
      <c r="X273" s="36"/>
      <c r="Y273" s="36"/>
      <c r="Z273" s="36"/>
      <c r="AA273" s="36"/>
      <c r="AB273" s="36"/>
      <c r="AC273" s="36"/>
      <c r="AD273" s="36"/>
      <c r="AE273" s="36"/>
      <c r="AT273" s="18" t="s">
        <v>271</v>
      </c>
      <c r="AU273" s="18" t="s">
        <v>91</v>
      </c>
    </row>
    <row r="274" spans="1:65" s="2" customFormat="1" ht="16.5" customHeight="1">
      <c r="A274" s="36"/>
      <c r="B274" s="37"/>
      <c r="C274" s="193" t="s">
        <v>399</v>
      </c>
      <c r="D274" s="193" t="s">
        <v>164</v>
      </c>
      <c r="E274" s="194" t="s">
        <v>1227</v>
      </c>
      <c r="F274" s="195" t="s">
        <v>1228</v>
      </c>
      <c r="G274" s="196" t="s">
        <v>1224</v>
      </c>
      <c r="H274" s="197">
        <v>13.87</v>
      </c>
      <c r="I274" s="198"/>
      <c r="J274" s="199">
        <f>ROUND(I274*H274,2)</f>
        <v>0</v>
      </c>
      <c r="K274" s="195" t="s">
        <v>286</v>
      </c>
      <c r="L274" s="41"/>
      <c r="M274" s="200" t="s">
        <v>1</v>
      </c>
      <c r="N274" s="201" t="s">
        <v>47</v>
      </c>
      <c r="O274" s="73"/>
      <c r="P274" s="202">
        <f>O274*H274</f>
        <v>0</v>
      </c>
      <c r="Q274" s="202">
        <v>0</v>
      </c>
      <c r="R274" s="202">
        <f>Q274*H274</f>
        <v>0</v>
      </c>
      <c r="S274" s="202">
        <v>0</v>
      </c>
      <c r="T274" s="203">
        <f>S274*H274</f>
        <v>0</v>
      </c>
      <c r="U274" s="36"/>
      <c r="V274" s="36"/>
      <c r="W274" s="36"/>
      <c r="X274" s="36"/>
      <c r="Y274" s="36"/>
      <c r="Z274" s="36"/>
      <c r="AA274" s="36"/>
      <c r="AB274" s="36"/>
      <c r="AC274" s="36"/>
      <c r="AD274" s="36"/>
      <c r="AE274" s="36"/>
      <c r="AR274" s="204" t="s">
        <v>256</v>
      </c>
      <c r="AT274" s="204" t="s">
        <v>164</v>
      </c>
      <c r="AU274" s="204" t="s">
        <v>91</v>
      </c>
      <c r="AY274" s="18" t="s">
        <v>162</v>
      </c>
      <c r="BE274" s="205">
        <f>IF(N274="základní",J274,0)</f>
        <v>0</v>
      </c>
      <c r="BF274" s="205">
        <f>IF(N274="snížená",J274,0)</f>
        <v>0</v>
      </c>
      <c r="BG274" s="205">
        <f>IF(N274="zákl. přenesená",J274,0)</f>
        <v>0</v>
      </c>
      <c r="BH274" s="205">
        <f>IF(N274="sníž. přenesená",J274,0)</f>
        <v>0</v>
      </c>
      <c r="BI274" s="205">
        <f>IF(N274="nulová",J274,0)</f>
        <v>0</v>
      </c>
      <c r="BJ274" s="18" t="s">
        <v>89</v>
      </c>
      <c r="BK274" s="205">
        <f>ROUND(I274*H274,2)</f>
        <v>0</v>
      </c>
      <c r="BL274" s="18" t="s">
        <v>256</v>
      </c>
      <c r="BM274" s="204" t="s">
        <v>1229</v>
      </c>
    </row>
    <row r="275" spans="1:47" s="2" customFormat="1" ht="39">
      <c r="A275" s="36"/>
      <c r="B275" s="37"/>
      <c r="C275" s="38"/>
      <c r="D275" s="208" t="s">
        <v>271</v>
      </c>
      <c r="E275" s="38"/>
      <c r="F275" s="250" t="s">
        <v>1226</v>
      </c>
      <c r="G275" s="38"/>
      <c r="H275" s="38"/>
      <c r="I275" s="251"/>
      <c r="J275" s="38"/>
      <c r="K275" s="38"/>
      <c r="L275" s="41"/>
      <c r="M275" s="252"/>
      <c r="N275" s="253"/>
      <c r="O275" s="73"/>
      <c r="P275" s="73"/>
      <c r="Q275" s="73"/>
      <c r="R275" s="73"/>
      <c r="S275" s="73"/>
      <c r="T275" s="74"/>
      <c r="U275" s="36"/>
      <c r="V275" s="36"/>
      <c r="W275" s="36"/>
      <c r="X275" s="36"/>
      <c r="Y275" s="36"/>
      <c r="Z275" s="36"/>
      <c r="AA275" s="36"/>
      <c r="AB275" s="36"/>
      <c r="AC275" s="36"/>
      <c r="AD275" s="36"/>
      <c r="AE275" s="36"/>
      <c r="AT275" s="18" t="s">
        <v>271</v>
      </c>
      <c r="AU275" s="18" t="s">
        <v>91</v>
      </c>
    </row>
    <row r="276" spans="1:65" s="2" customFormat="1" ht="16.5" customHeight="1">
      <c r="A276" s="36"/>
      <c r="B276" s="37"/>
      <c r="C276" s="193" t="s">
        <v>403</v>
      </c>
      <c r="D276" s="193" t="s">
        <v>164</v>
      </c>
      <c r="E276" s="194" t="s">
        <v>1230</v>
      </c>
      <c r="F276" s="195" t="s">
        <v>1231</v>
      </c>
      <c r="G276" s="196" t="s">
        <v>1224</v>
      </c>
      <c r="H276" s="197">
        <v>5.46</v>
      </c>
      <c r="I276" s="198"/>
      <c r="J276" s="199">
        <f>ROUND(I276*H276,2)</f>
        <v>0</v>
      </c>
      <c r="K276" s="195" t="s">
        <v>286</v>
      </c>
      <c r="L276" s="41"/>
      <c r="M276" s="200" t="s">
        <v>1</v>
      </c>
      <c r="N276" s="201" t="s">
        <v>47</v>
      </c>
      <c r="O276" s="73"/>
      <c r="P276" s="202">
        <f>O276*H276</f>
        <v>0</v>
      </c>
      <c r="Q276" s="202">
        <v>0</v>
      </c>
      <c r="R276" s="202">
        <f>Q276*H276</f>
        <v>0</v>
      </c>
      <c r="S276" s="202">
        <v>0</v>
      </c>
      <c r="T276" s="203">
        <f>S276*H276</f>
        <v>0</v>
      </c>
      <c r="U276" s="36"/>
      <c r="V276" s="36"/>
      <c r="W276" s="36"/>
      <c r="X276" s="36"/>
      <c r="Y276" s="36"/>
      <c r="Z276" s="36"/>
      <c r="AA276" s="36"/>
      <c r="AB276" s="36"/>
      <c r="AC276" s="36"/>
      <c r="AD276" s="36"/>
      <c r="AE276" s="36"/>
      <c r="AR276" s="204" t="s">
        <v>256</v>
      </c>
      <c r="AT276" s="204" t="s">
        <v>164</v>
      </c>
      <c r="AU276" s="204" t="s">
        <v>91</v>
      </c>
      <c r="AY276" s="18" t="s">
        <v>162</v>
      </c>
      <c r="BE276" s="205">
        <f>IF(N276="základní",J276,0)</f>
        <v>0</v>
      </c>
      <c r="BF276" s="205">
        <f>IF(N276="snížená",J276,0)</f>
        <v>0</v>
      </c>
      <c r="BG276" s="205">
        <f>IF(N276="zákl. přenesená",J276,0)</f>
        <v>0</v>
      </c>
      <c r="BH276" s="205">
        <f>IF(N276="sníž. přenesená",J276,0)</f>
        <v>0</v>
      </c>
      <c r="BI276" s="205">
        <f>IF(N276="nulová",J276,0)</f>
        <v>0</v>
      </c>
      <c r="BJ276" s="18" t="s">
        <v>89</v>
      </c>
      <c r="BK276" s="205">
        <f>ROUND(I276*H276,2)</f>
        <v>0</v>
      </c>
      <c r="BL276" s="18" t="s">
        <v>256</v>
      </c>
      <c r="BM276" s="204" t="s">
        <v>1232</v>
      </c>
    </row>
    <row r="277" spans="1:47" s="2" customFormat="1" ht="39">
      <c r="A277" s="36"/>
      <c r="B277" s="37"/>
      <c r="C277" s="38"/>
      <c r="D277" s="208" t="s">
        <v>271</v>
      </c>
      <c r="E277" s="38"/>
      <c r="F277" s="250" t="s">
        <v>1226</v>
      </c>
      <c r="G277" s="38"/>
      <c r="H277" s="38"/>
      <c r="I277" s="251"/>
      <c r="J277" s="38"/>
      <c r="K277" s="38"/>
      <c r="L277" s="41"/>
      <c r="M277" s="252"/>
      <c r="N277" s="253"/>
      <c r="O277" s="73"/>
      <c r="P277" s="73"/>
      <c r="Q277" s="73"/>
      <c r="R277" s="73"/>
      <c r="S277" s="73"/>
      <c r="T277" s="74"/>
      <c r="U277" s="36"/>
      <c r="V277" s="36"/>
      <c r="W277" s="36"/>
      <c r="X277" s="36"/>
      <c r="Y277" s="36"/>
      <c r="Z277" s="36"/>
      <c r="AA277" s="36"/>
      <c r="AB277" s="36"/>
      <c r="AC277" s="36"/>
      <c r="AD277" s="36"/>
      <c r="AE277" s="36"/>
      <c r="AT277" s="18" t="s">
        <v>271</v>
      </c>
      <c r="AU277" s="18" t="s">
        <v>91</v>
      </c>
    </row>
    <row r="278" spans="1:65" s="2" customFormat="1" ht="16.5" customHeight="1">
      <c r="A278" s="36"/>
      <c r="B278" s="37"/>
      <c r="C278" s="193" t="s">
        <v>407</v>
      </c>
      <c r="D278" s="193" t="s">
        <v>164</v>
      </c>
      <c r="E278" s="194" t="s">
        <v>972</v>
      </c>
      <c r="F278" s="195" t="s">
        <v>1233</v>
      </c>
      <c r="G278" s="196" t="s">
        <v>606</v>
      </c>
      <c r="H278" s="264"/>
      <c r="I278" s="198"/>
      <c r="J278" s="199">
        <f>ROUND(I278*H278,2)</f>
        <v>0</v>
      </c>
      <c r="K278" s="195" t="s">
        <v>168</v>
      </c>
      <c r="L278" s="41"/>
      <c r="M278" s="200" t="s">
        <v>1</v>
      </c>
      <c r="N278" s="201" t="s">
        <v>47</v>
      </c>
      <c r="O278" s="73"/>
      <c r="P278" s="202">
        <f>O278*H278</f>
        <v>0</v>
      </c>
      <c r="Q278" s="202">
        <v>0</v>
      </c>
      <c r="R278" s="202">
        <f>Q278*H278</f>
        <v>0</v>
      </c>
      <c r="S278" s="202">
        <v>0</v>
      </c>
      <c r="T278" s="203">
        <f>S278*H278</f>
        <v>0</v>
      </c>
      <c r="U278" s="36"/>
      <c r="V278" s="36"/>
      <c r="W278" s="36"/>
      <c r="X278" s="36"/>
      <c r="Y278" s="36"/>
      <c r="Z278" s="36"/>
      <c r="AA278" s="36"/>
      <c r="AB278" s="36"/>
      <c r="AC278" s="36"/>
      <c r="AD278" s="36"/>
      <c r="AE278" s="36"/>
      <c r="AR278" s="204" t="s">
        <v>256</v>
      </c>
      <c r="AT278" s="204" t="s">
        <v>164</v>
      </c>
      <c r="AU278" s="204" t="s">
        <v>91</v>
      </c>
      <c r="AY278" s="18" t="s">
        <v>162</v>
      </c>
      <c r="BE278" s="205">
        <f>IF(N278="základní",J278,0)</f>
        <v>0</v>
      </c>
      <c r="BF278" s="205">
        <f>IF(N278="snížená",J278,0)</f>
        <v>0</v>
      </c>
      <c r="BG278" s="205">
        <f>IF(N278="zákl. přenesená",J278,0)</f>
        <v>0</v>
      </c>
      <c r="BH278" s="205">
        <f>IF(N278="sníž. přenesená",J278,0)</f>
        <v>0</v>
      </c>
      <c r="BI278" s="205">
        <f>IF(N278="nulová",J278,0)</f>
        <v>0</v>
      </c>
      <c r="BJ278" s="18" t="s">
        <v>89</v>
      </c>
      <c r="BK278" s="205">
        <f>ROUND(I278*H278,2)</f>
        <v>0</v>
      </c>
      <c r="BL278" s="18" t="s">
        <v>256</v>
      </c>
      <c r="BM278" s="204" t="s">
        <v>1234</v>
      </c>
    </row>
    <row r="279" spans="2:63" s="12" customFormat="1" ht="22.9" customHeight="1">
      <c r="B279" s="177"/>
      <c r="C279" s="178"/>
      <c r="D279" s="179" t="s">
        <v>81</v>
      </c>
      <c r="E279" s="191" t="s">
        <v>975</v>
      </c>
      <c r="F279" s="191" t="s">
        <v>976</v>
      </c>
      <c r="G279" s="178"/>
      <c r="H279" s="178"/>
      <c r="I279" s="181"/>
      <c r="J279" s="192">
        <f>BK279</f>
        <v>0</v>
      </c>
      <c r="K279" s="178"/>
      <c r="L279" s="183"/>
      <c r="M279" s="184"/>
      <c r="N279" s="185"/>
      <c r="O279" s="185"/>
      <c r="P279" s="186">
        <f>SUM(P280:P295)</f>
        <v>0</v>
      </c>
      <c r="Q279" s="185"/>
      <c r="R279" s="186">
        <f>SUM(R280:R295)</f>
        <v>0.276507</v>
      </c>
      <c r="S279" s="185"/>
      <c r="T279" s="187">
        <f>SUM(T280:T295)</f>
        <v>0</v>
      </c>
      <c r="AR279" s="188" t="s">
        <v>91</v>
      </c>
      <c r="AT279" s="189" t="s">
        <v>81</v>
      </c>
      <c r="AU279" s="189" t="s">
        <v>89</v>
      </c>
      <c r="AY279" s="188" t="s">
        <v>162</v>
      </c>
      <c r="BK279" s="190">
        <f>SUM(BK280:BK295)</f>
        <v>0</v>
      </c>
    </row>
    <row r="280" spans="1:65" s="2" customFormat="1" ht="16.5" customHeight="1">
      <c r="A280" s="36"/>
      <c r="B280" s="37"/>
      <c r="C280" s="193" t="s">
        <v>411</v>
      </c>
      <c r="D280" s="193" t="s">
        <v>164</v>
      </c>
      <c r="E280" s="194" t="s">
        <v>1235</v>
      </c>
      <c r="F280" s="195" t="s">
        <v>1236</v>
      </c>
      <c r="G280" s="196" t="s">
        <v>1224</v>
      </c>
      <c r="H280" s="197">
        <v>198.09</v>
      </c>
      <c r="I280" s="198"/>
      <c r="J280" s="199">
        <f>ROUND(I280*H280,2)</f>
        <v>0</v>
      </c>
      <c r="K280" s="195" t="s">
        <v>286</v>
      </c>
      <c r="L280" s="41"/>
      <c r="M280" s="200" t="s">
        <v>1</v>
      </c>
      <c r="N280" s="201" t="s">
        <v>47</v>
      </c>
      <c r="O280" s="73"/>
      <c r="P280" s="202">
        <f>O280*H280</f>
        <v>0</v>
      </c>
      <c r="Q280" s="202">
        <v>0</v>
      </c>
      <c r="R280" s="202">
        <f>Q280*H280</f>
        <v>0</v>
      </c>
      <c r="S280" s="202">
        <v>0</v>
      </c>
      <c r="T280" s="203">
        <f>S280*H280</f>
        <v>0</v>
      </c>
      <c r="U280" s="36"/>
      <c r="V280" s="36"/>
      <c r="W280" s="36"/>
      <c r="X280" s="36"/>
      <c r="Y280" s="36"/>
      <c r="Z280" s="36"/>
      <c r="AA280" s="36"/>
      <c r="AB280" s="36"/>
      <c r="AC280" s="36"/>
      <c r="AD280" s="36"/>
      <c r="AE280" s="36"/>
      <c r="AR280" s="204" t="s">
        <v>256</v>
      </c>
      <c r="AT280" s="204" t="s">
        <v>164</v>
      </c>
      <c r="AU280" s="204" t="s">
        <v>91</v>
      </c>
      <c r="AY280" s="18" t="s">
        <v>162</v>
      </c>
      <c r="BE280" s="205">
        <f>IF(N280="základní",J280,0)</f>
        <v>0</v>
      </c>
      <c r="BF280" s="205">
        <f>IF(N280="snížená",J280,0)</f>
        <v>0</v>
      </c>
      <c r="BG280" s="205">
        <f>IF(N280="zákl. přenesená",J280,0)</f>
        <v>0</v>
      </c>
      <c r="BH280" s="205">
        <f>IF(N280="sníž. přenesená",J280,0)</f>
        <v>0</v>
      </c>
      <c r="BI280" s="205">
        <f>IF(N280="nulová",J280,0)</f>
        <v>0</v>
      </c>
      <c r="BJ280" s="18" t="s">
        <v>89</v>
      </c>
      <c r="BK280" s="205">
        <f>ROUND(I280*H280,2)</f>
        <v>0</v>
      </c>
      <c r="BL280" s="18" t="s">
        <v>256</v>
      </c>
      <c r="BM280" s="204" t="s">
        <v>1237</v>
      </c>
    </row>
    <row r="281" spans="1:47" s="2" customFormat="1" ht="39">
      <c r="A281" s="36"/>
      <c r="B281" s="37"/>
      <c r="C281" s="38"/>
      <c r="D281" s="208" t="s">
        <v>271</v>
      </c>
      <c r="E281" s="38"/>
      <c r="F281" s="250" t="s">
        <v>1238</v>
      </c>
      <c r="G281" s="38"/>
      <c r="H281" s="38"/>
      <c r="I281" s="251"/>
      <c r="J281" s="38"/>
      <c r="K281" s="38"/>
      <c r="L281" s="41"/>
      <c r="M281" s="252"/>
      <c r="N281" s="253"/>
      <c r="O281" s="73"/>
      <c r="P281" s="73"/>
      <c r="Q281" s="73"/>
      <c r="R281" s="73"/>
      <c r="S281" s="73"/>
      <c r="T281" s="74"/>
      <c r="U281" s="36"/>
      <c r="V281" s="36"/>
      <c r="W281" s="36"/>
      <c r="X281" s="36"/>
      <c r="Y281" s="36"/>
      <c r="Z281" s="36"/>
      <c r="AA281" s="36"/>
      <c r="AB281" s="36"/>
      <c r="AC281" s="36"/>
      <c r="AD281" s="36"/>
      <c r="AE281" s="36"/>
      <c r="AT281" s="18" t="s">
        <v>271</v>
      </c>
      <c r="AU281" s="18" t="s">
        <v>91</v>
      </c>
    </row>
    <row r="282" spans="1:65" s="2" customFormat="1" ht="16.5" customHeight="1">
      <c r="A282" s="36"/>
      <c r="B282" s="37"/>
      <c r="C282" s="193" t="s">
        <v>415</v>
      </c>
      <c r="D282" s="193" t="s">
        <v>164</v>
      </c>
      <c r="E282" s="194" t="s">
        <v>1239</v>
      </c>
      <c r="F282" s="195" t="s">
        <v>1240</v>
      </c>
      <c r="G282" s="196" t="s">
        <v>1224</v>
      </c>
      <c r="H282" s="197">
        <v>12.99</v>
      </c>
      <c r="I282" s="198"/>
      <c r="J282" s="199">
        <f>ROUND(I282*H282,2)</f>
        <v>0</v>
      </c>
      <c r="K282" s="195" t="s">
        <v>286</v>
      </c>
      <c r="L282" s="41"/>
      <c r="M282" s="200" t="s">
        <v>1</v>
      </c>
      <c r="N282" s="201" t="s">
        <v>47</v>
      </c>
      <c r="O282" s="73"/>
      <c r="P282" s="202">
        <f>O282*H282</f>
        <v>0</v>
      </c>
      <c r="Q282" s="202">
        <v>0</v>
      </c>
      <c r="R282" s="202">
        <f>Q282*H282</f>
        <v>0</v>
      </c>
      <c r="S282" s="202">
        <v>0</v>
      </c>
      <c r="T282" s="203">
        <f>S282*H282</f>
        <v>0</v>
      </c>
      <c r="U282" s="36"/>
      <c r="V282" s="36"/>
      <c r="W282" s="36"/>
      <c r="X282" s="36"/>
      <c r="Y282" s="36"/>
      <c r="Z282" s="36"/>
      <c r="AA282" s="36"/>
      <c r="AB282" s="36"/>
      <c r="AC282" s="36"/>
      <c r="AD282" s="36"/>
      <c r="AE282" s="36"/>
      <c r="AR282" s="204" t="s">
        <v>256</v>
      </c>
      <c r="AT282" s="204" t="s">
        <v>164</v>
      </c>
      <c r="AU282" s="204" t="s">
        <v>91</v>
      </c>
      <c r="AY282" s="18" t="s">
        <v>162</v>
      </c>
      <c r="BE282" s="205">
        <f>IF(N282="základní",J282,0)</f>
        <v>0</v>
      </c>
      <c r="BF282" s="205">
        <f>IF(N282="snížená",J282,0)</f>
        <v>0</v>
      </c>
      <c r="BG282" s="205">
        <f>IF(N282="zákl. přenesená",J282,0)</f>
        <v>0</v>
      </c>
      <c r="BH282" s="205">
        <f>IF(N282="sníž. přenesená",J282,0)</f>
        <v>0</v>
      </c>
      <c r="BI282" s="205">
        <f>IF(N282="nulová",J282,0)</f>
        <v>0</v>
      </c>
      <c r="BJ282" s="18" t="s">
        <v>89</v>
      </c>
      <c r="BK282" s="205">
        <f>ROUND(I282*H282,2)</f>
        <v>0</v>
      </c>
      <c r="BL282" s="18" t="s">
        <v>256</v>
      </c>
      <c r="BM282" s="204" t="s">
        <v>1241</v>
      </c>
    </row>
    <row r="283" spans="1:47" s="2" customFormat="1" ht="39">
      <c r="A283" s="36"/>
      <c r="B283" s="37"/>
      <c r="C283" s="38"/>
      <c r="D283" s="208" t="s">
        <v>271</v>
      </c>
      <c r="E283" s="38"/>
      <c r="F283" s="250" t="s">
        <v>1238</v>
      </c>
      <c r="G283" s="38"/>
      <c r="H283" s="38"/>
      <c r="I283" s="251"/>
      <c r="J283" s="38"/>
      <c r="K283" s="38"/>
      <c r="L283" s="41"/>
      <c r="M283" s="252"/>
      <c r="N283" s="253"/>
      <c r="O283" s="73"/>
      <c r="P283" s="73"/>
      <c r="Q283" s="73"/>
      <c r="R283" s="73"/>
      <c r="S283" s="73"/>
      <c r="T283" s="74"/>
      <c r="U283" s="36"/>
      <c r="V283" s="36"/>
      <c r="W283" s="36"/>
      <c r="X283" s="36"/>
      <c r="Y283" s="36"/>
      <c r="Z283" s="36"/>
      <c r="AA283" s="36"/>
      <c r="AB283" s="36"/>
      <c r="AC283" s="36"/>
      <c r="AD283" s="36"/>
      <c r="AE283" s="36"/>
      <c r="AT283" s="18" t="s">
        <v>271</v>
      </c>
      <c r="AU283" s="18" t="s">
        <v>91</v>
      </c>
    </row>
    <row r="284" spans="1:65" s="2" customFormat="1" ht="16.5" customHeight="1">
      <c r="A284" s="36"/>
      <c r="B284" s="37"/>
      <c r="C284" s="193" t="s">
        <v>419</v>
      </c>
      <c r="D284" s="193" t="s">
        <v>164</v>
      </c>
      <c r="E284" s="194" t="s">
        <v>1242</v>
      </c>
      <c r="F284" s="195" t="s">
        <v>1243</v>
      </c>
      <c r="G284" s="196" t="s">
        <v>1224</v>
      </c>
      <c r="H284" s="197">
        <v>32.75</v>
      </c>
      <c r="I284" s="198"/>
      <c r="J284" s="199">
        <f>ROUND(I284*H284,2)</f>
        <v>0</v>
      </c>
      <c r="K284" s="195" t="s">
        <v>286</v>
      </c>
      <c r="L284" s="41"/>
      <c r="M284" s="200" t="s">
        <v>1</v>
      </c>
      <c r="N284" s="201" t="s">
        <v>47</v>
      </c>
      <c r="O284" s="73"/>
      <c r="P284" s="202">
        <f>O284*H284</f>
        <v>0</v>
      </c>
      <c r="Q284" s="202">
        <v>0</v>
      </c>
      <c r="R284" s="202">
        <f>Q284*H284</f>
        <v>0</v>
      </c>
      <c r="S284" s="202">
        <v>0</v>
      </c>
      <c r="T284" s="203">
        <f>S284*H284</f>
        <v>0</v>
      </c>
      <c r="U284" s="36"/>
      <c r="V284" s="36"/>
      <c r="W284" s="36"/>
      <c r="X284" s="36"/>
      <c r="Y284" s="36"/>
      <c r="Z284" s="36"/>
      <c r="AA284" s="36"/>
      <c r="AB284" s="36"/>
      <c r="AC284" s="36"/>
      <c r="AD284" s="36"/>
      <c r="AE284" s="36"/>
      <c r="AR284" s="204" t="s">
        <v>256</v>
      </c>
      <c r="AT284" s="204" t="s">
        <v>164</v>
      </c>
      <c r="AU284" s="204" t="s">
        <v>91</v>
      </c>
      <c r="AY284" s="18" t="s">
        <v>162</v>
      </c>
      <c r="BE284" s="205">
        <f>IF(N284="základní",J284,0)</f>
        <v>0</v>
      </c>
      <c r="BF284" s="205">
        <f>IF(N284="snížená",J284,0)</f>
        <v>0</v>
      </c>
      <c r="BG284" s="205">
        <f>IF(N284="zákl. přenesená",J284,0)</f>
        <v>0</v>
      </c>
      <c r="BH284" s="205">
        <f>IF(N284="sníž. přenesená",J284,0)</f>
        <v>0</v>
      </c>
      <c r="BI284" s="205">
        <f>IF(N284="nulová",J284,0)</f>
        <v>0</v>
      </c>
      <c r="BJ284" s="18" t="s">
        <v>89</v>
      </c>
      <c r="BK284" s="205">
        <f>ROUND(I284*H284,2)</f>
        <v>0</v>
      </c>
      <c r="BL284" s="18" t="s">
        <v>256</v>
      </c>
      <c r="BM284" s="204" t="s">
        <v>1244</v>
      </c>
    </row>
    <row r="285" spans="1:47" s="2" customFormat="1" ht="39">
      <c r="A285" s="36"/>
      <c r="B285" s="37"/>
      <c r="C285" s="38"/>
      <c r="D285" s="208" t="s">
        <v>271</v>
      </c>
      <c r="E285" s="38"/>
      <c r="F285" s="250" t="s">
        <v>1238</v>
      </c>
      <c r="G285" s="38"/>
      <c r="H285" s="38"/>
      <c r="I285" s="251"/>
      <c r="J285" s="38"/>
      <c r="K285" s="38"/>
      <c r="L285" s="41"/>
      <c r="M285" s="252"/>
      <c r="N285" s="253"/>
      <c r="O285" s="73"/>
      <c r="P285" s="73"/>
      <c r="Q285" s="73"/>
      <c r="R285" s="73"/>
      <c r="S285" s="73"/>
      <c r="T285" s="74"/>
      <c r="U285" s="36"/>
      <c r="V285" s="36"/>
      <c r="W285" s="36"/>
      <c r="X285" s="36"/>
      <c r="Y285" s="36"/>
      <c r="Z285" s="36"/>
      <c r="AA285" s="36"/>
      <c r="AB285" s="36"/>
      <c r="AC285" s="36"/>
      <c r="AD285" s="36"/>
      <c r="AE285" s="36"/>
      <c r="AT285" s="18" t="s">
        <v>271</v>
      </c>
      <c r="AU285" s="18" t="s">
        <v>91</v>
      </c>
    </row>
    <row r="286" spans="1:65" s="2" customFormat="1" ht="16.5" customHeight="1">
      <c r="A286" s="36"/>
      <c r="B286" s="37"/>
      <c r="C286" s="193" t="s">
        <v>423</v>
      </c>
      <c r="D286" s="193" t="s">
        <v>164</v>
      </c>
      <c r="E286" s="194" t="s">
        <v>1245</v>
      </c>
      <c r="F286" s="195" t="s">
        <v>1246</v>
      </c>
      <c r="G286" s="196" t="s">
        <v>1224</v>
      </c>
      <c r="H286" s="197">
        <v>5.46</v>
      </c>
      <c r="I286" s="198"/>
      <c r="J286" s="199">
        <f>ROUND(I286*H286,2)</f>
        <v>0</v>
      </c>
      <c r="K286" s="195" t="s">
        <v>286</v>
      </c>
      <c r="L286" s="41"/>
      <c r="M286" s="200" t="s">
        <v>1</v>
      </c>
      <c r="N286" s="201" t="s">
        <v>47</v>
      </c>
      <c r="O286" s="73"/>
      <c r="P286" s="202">
        <f>O286*H286</f>
        <v>0</v>
      </c>
      <c r="Q286" s="202">
        <v>0</v>
      </c>
      <c r="R286" s="202">
        <f>Q286*H286</f>
        <v>0</v>
      </c>
      <c r="S286" s="202">
        <v>0</v>
      </c>
      <c r="T286" s="203">
        <f>S286*H286</f>
        <v>0</v>
      </c>
      <c r="U286" s="36"/>
      <c r="V286" s="36"/>
      <c r="W286" s="36"/>
      <c r="X286" s="36"/>
      <c r="Y286" s="36"/>
      <c r="Z286" s="36"/>
      <c r="AA286" s="36"/>
      <c r="AB286" s="36"/>
      <c r="AC286" s="36"/>
      <c r="AD286" s="36"/>
      <c r="AE286" s="36"/>
      <c r="AR286" s="204" t="s">
        <v>256</v>
      </c>
      <c r="AT286" s="204" t="s">
        <v>164</v>
      </c>
      <c r="AU286" s="204" t="s">
        <v>91</v>
      </c>
      <c r="AY286" s="18" t="s">
        <v>162</v>
      </c>
      <c r="BE286" s="205">
        <f>IF(N286="základní",J286,0)</f>
        <v>0</v>
      </c>
      <c r="BF286" s="205">
        <f>IF(N286="snížená",J286,0)</f>
        <v>0</v>
      </c>
      <c r="BG286" s="205">
        <f>IF(N286="zákl. přenesená",J286,0)</f>
        <v>0</v>
      </c>
      <c r="BH286" s="205">
        <f>IF(N286="sníž. přenesená",J286,0)</f>
        <v>0</v>
      </c>
      <c r="BI286" s="205">
        <f>IF(N286="nulová",J286,0)</f>
        <v>0</v>
      </c>
      <c r="BJ286" s="18" t="s">
        <v>89</v>
      </c>
      <c r="BK286" s="205">
        <f>ROUND(I286*H286,2)</f>
        <v>0</v>
      </c>
      <c r="BL286" s="18" t="s">
        <v>256</v>
      </c>
      <c r="BM286" s="204" t="s">
        <v>1247</v>
      </c>
    </row>
    <row r="287" spans="1:47" s="2" customFormat="1" ht="39">
      <c r="A287" s="36"/>
      <c r="B287" s="37"/>
      <c r="C287" s="38"/>
      <c r="D287" s="208" t="s">
        <v>271</v>
      </c>
      <c r="E287" s="38"/>
      <c r="F287" s="250" t="s">
        <v>1238</v>
      </c>
      <c r="G287" s="38"/>
      <c r="H287" s="38"/>
      <c r="I287" s="251"/>
      <c r="J287" s="38"/>
      <c r="K287" s="38"/>
      <c r="L287" s="41"/>
      <c r="M287" s="252"/>
      <c r="N287" s="253"/>
      <c r="O287" s="73"/>
      <c r="P287" s="73"/>
      <c r="Q287" s="73"/>
      <c r="R287" s="73"/>
      <c r="S287" s="73"/>
      <c r="T287" s="74"/>
      <c r="U287" s="36"/>
      <c r="V287" s="36"/>
      <c r="W287" s="36"/>
      <c r="X287" s="36"/>
      <c r="Y287" s="36"/>
      <c r="Z287" s="36"/>
      <c r="AA287" s="36"/>
      <c r="AB287" s="36"/>
      <c r="AC287" s="36"/>
      <c r="AD287" s="36"/>
      <c r="AE287" s="36"/>
      <c r="AT287" s="18" t="s">
        <v>271</v>
      </c>
      <c r="AU287" s="18" t="s">
        <v>91</v>
      </c>
    </row>
    <row r="288" spans="1:65" s="2" customFormat="1" ht="16.5" customHeight="1">
      <c r="A288" s="36"/>
      <c r="B288" s="37"/>
      <c r="C288" s="193" t="s">
        <v>433</v>
      </c>
      <c r="D288" s="193" t="s">
        <v>164</v>
      </c>
      <c r="E288" s="194" t="s">
        <v>1248</v>
      </c>
      <c r="F288" s="195" t="s">
        <v>1249</v>
      </c>
      <c r="G288" s="196" t="s">
        <v>1224</v>
      </c>
      <c r="H288" s="197">
        <v>11.34</v>
      </c>
      <c r="I288" s="198"/>
      <c r="J288" s="199">
        <f>ROUND(I288*H288,2)</f>
        <v>0</v>
      </c>
      <c r="K288" s="195" t="s">
        <v>286</v>
      </c>
      <c r="L288" s="41"/>
      <c r="M288" s="200" t="s">
        <v>1</v>
      </c>
      <c r="N288" s="201" t="s">
        <v>47</v>
      </c>
      <c r="O288" s="73"/>
      <c r="P288" s="202">
        <f>O288*H288</f>
        <v>0</v>
      </c>
      <c r="Q288" s="202">
        <v>0</v>
      </c>
      <c r="R288" s="202">
        <f>Q288*H288</f>
        <v>0</v>
      </c>
      <c r="S288" s="202">
        <v>0</v>
      </c>
      <c r="T288" s="203">
        <f>S288*H288</f>
        <v>0</v>
      </c>
      <c r="U288" s="36"/>
      <c r="V288" s="36"/>
      <c r="W288" s="36"/>
      <c r="X288" s="36"/>
      <c r="Y288" s="36"/>
      <c r="Z288" s="36"/>
      <c r="AA288" s="36"/>
      <c r="AB288" s="36"/>
      <c r="AC288" s="36"/>
      <c r="AD288" s="36"/>
      <c r="AE288" s="36"/>
      <c r="AR288" s="204" t="s">
        <v>256</v>
      </c>
      <c r="AT288" s="204" t="s">
        <v>164</v>
      </c>
      <c r="AU288" s="204" t="s">
        <v>91</v>
      </c>
      <c r="AY288" s="18" t="s">
        <v>162</v>
      </c>
      <c r="BE288" s="205">
        <f>IF(N288="základní",J288,0)</f>
        <v>0</v>
      </c>
      <c r="BF288" s="205">
        <f>IF(N288="snížená",J288,0)</f>
        <v>0</v>
      </c>
      <c r="BG288" s="205">
        <f>IF(N288="zákl. přenesená",J288,0)</f>
        <v>0</v>
      </c>
      <c r="BH288" s="205">
        <f>IF(N288="sníž. přenesená",J288,0)</f>
        <v>0</v>
      </c>
      <c r="BI288" s="205">
        <f>IF(N288="nulová",J288,0)</f>
        <v>0</v>
      </c>
      <c r="BJ288" s="18" t="s">
        <v>89</v>
      </c>
      <c r="BK288" s="205">
        <f>ROUND(I288*H288,2)</f>
        <v>0</v>
      </c>
      <c r="BL288" s="18" t="s">
        <v>256</v>
      </c>
      <c r="BM288" s="204" t="s">
        <v>1250</v>
      </c>
    </row>
    <row r="289" spans="1:47" s="2" customFormat="1" ht="39">
      <c r="A289" s="36"/>
      <c r="B289" s="37"/>
      <c r="C289" s="38"/>
      <c r="D289" s="208" t="s">
        <v>271</v>
      </c>
      <c r="E289" s="38"/>
      <c r="F289" s="250" t="s">
        <v>1238</v>
      </c>
      <c r="G289" s="38"/>
      <c r="H289" s="38"/>
      <c r="I289" s="251"/>
      <c r="J289" s="38"/>
      <c r="K289" s="38"/>
      <c r="L289" s="41"/>
      <c r="M289" s="252"/>
      <c r="N289" s="253"/>
      <c r="O289" s="73"/>
      <c r="P289" s="73"/>
      <c r="Q289" s="73"/>
      <c r="R289" s="73"/>
      <c r="S289" s="73"/>
      <c r="T289" s="74"/>
      <c r="U289" s="36"/>
      <c r="V289" s="36"/>
      <c r="W289" s="36"/>
      <c r="X289" s="36"/>
      <c r="Y289" s="36"/>
      <c r="Z289" s="36"/>
      <c r="AA289" s="36"/>
      <c r="AB289" s="36"/>
      <c r="AC289" s="36"/>
      <c r="AD289" s="36"/>
      <c r="AE289" s="36"/>
      <c r="AT289" s="18" t="s">
        <v>271</v>
      </c>
      <c r="AU289" s="18" t="s">
        <v>91</v>
      </c>
    </row>
    <row r="290" spans="1:65" s="2" customFormat="1" ht="16.5" customHeight="1">
      <c r="A290" s="36"/>
      <c r="B290" s="37"/>
      <c r="C290" s="193" t="s">
        <v>437</v>
      </c>
      <c r="D290" s="193" t="s">
        <v>164</v>
      </c>
      <c r="E290" s="194" t="s">
        <v>1251</v>
      </c>
      <c r="F290" s="195" t="s">
        <v>1252</v>
      </c>
      <c r="G290" s="196" t="s">
        <v>1224</v>
      </c>
      <c r="H290" s="197">
        <v>3.51</v>
      </c>
      <c r="I290" s="198"/>
      <c r="J290" s="199">
        <f>ROUND(I290*H290,2)</f>
        <v>0</v>
      </c>
      <c r="K290" s="195" t="s">
        <v>286</v>
      </c>
      <c r="L290" s="41"/>
      <c r="M290" s="200" t="s">
        <v>1</v>
      </c>
      <c r="N290" s="201" t="s">
        <v>47</v>
      </c>
      <c r="O290" s="73"/>
      <c r="P290" s="202">
        <f>O290*H290</f>
        <v>0</v>
      </c>
      <c r="Q290" s="202">
        <v>0</v>
      </c>
      <c r="R290" s="202">
        <f>Q290*H290</f>
        <v>0</v>
      </c>
      <c r="S290" s="202">
        <v>0</v>
      </c>
      <c r="T290" s="203">
        <f>S290*H290</f>
        <v>0</v>
      </c>
      <c r="U290" s="36"/>
      <c r="V290" s="36"/>
      <c r="W290" s="36"/>
      <c r="X290" s="36"/>
      <c r="Y290" s="36"/>
      <c r="Z290" s="36"/>
      <c r="AA290" s="36"/>
      <c r="AB290" s="36"/>
      <c r="AC290" s="36"/>
      <c r="AD290" s="36"/>
      <c r="AE290" s="36"/>
      <c r="AR290" s="204" t="s">
        <v>256</v>
      </c>
      <c r="AT290" s="204" t="s">
        <v>164</v>
      </c>
      <c r="AU290" s="204" t="s">
        <v>91</v>
      </c>
      <c r="AY290" s="18" t="s">
        <v>162</v>
      </c>
      <c r="BE290" s="205">
        <f>IF(N290="základní",J290,0)</f>
        <v>0</v>
      </c>
      <c r="BF290" s="205">
        <f>IF(N290="snížená",J290,0)</f>
        <v>0</v>
      </c>
      <c r="BG290" s="205">
        <f>IF(N290="zákl. přenesená",J290,0)</f>
        <v>0</v>
      </c>
      <c r="BH290" s="205">
        <f>IF(N290="sníž. přenesená",J290,0)</f>
        <v>0</v>
      </c>
      <c r="BI290" s="205">
        <f>IF(N290="nulová",J290,0)</f>
        <v>0</v>
      </c>
      <c r="BJ290" s="18" t="s">
        <v>89</v>
      </c>
      <c r="BK290" s="205">
        <f>ROUND(I290*H290,2)</f>
        <v>0</v>
      </c>
      <c r="BL290" s="18" t="s">
        <v>256</v>
      </c>
      <c r="BM290" s="204" t="s">
        <v>1253</v>
      </c>
    </row>
    <row r="291" spans="1:47" s="2" customFormat="1" ht="39">
      <c r="A291" s="36"/>
      <c r="B291" s="37"/>
      <c r="C291" s="38"/>
      <c r="D291" s="208" t="s">
        <v>271</v>
      </c>
      <c r="E291" s="38"/>
      <c r="F291" s="250" t="s">
        <v>1238</v>
      </c>
      <c r="G291" s="38"/>
      <c r="H291" s="38"/>
      <c r="I291" s="251"/>
      <c r="J291" s="38"/>
      <c r="K291" s="38"/>
      <c r="L291" s="41"/>
      <c r="M291" s="252"/>
      <c r="N291" s="253"/>
      <c r="O291" s="73"/>
      <c r="P291" s="73"/>
      <c r="Q291" s="73"/>
      <c r="R291" s="73"/>
      <c r="S291" s="73"/>
      <c r="T291" s="74"/>
      <c r="U291" s="36"/>
      <c r="V291" s="36"/>
      <c r="W291" s="36"/>
      <c r="X291" s="36"/>
      <c r="Y291" s="36"/>
      <c r="Z291" s="36"/>
      <c r="AA291" s="36"/>
      <c r="AB291" s="36"/>
      <c r="AC291" s="36"/>
      <c r="AD291" s="36"/>
      <c r="AE291" s="36"/>
      <c r="AT291" s="18" t="s">
        <v>271</v>
      </c>
      <c r="AU291" s="18" t="s">
        <v>91</v>
      </c>
    </row>
    <row r="292" spans="1:65" s="2" customFormat="1" ht="16.5" customHeight="1">
      <c r="A292" s="36"/>
      <c r="B292" s="37"/>
      <c r="C292" s="193" t="s">
        <v>443</v>
      </c>
      <c r="D292" s="193" t="s">
        <v>164</v>
      </c>
      <c r="E292" s="194" t="s">
        <v>1254</v>
      </c>
      <c r="F292" s="195" t="s">
        <v>1255</v>
      </c>
      <c r="G292" s="196" t="s">
        <v>1224</v>
      </c>
      <c r="H292" s="197">
        <v>5.4</v>
      </c>
      <c r="I292" s="198"/>
      <c r="J292" s="199">
        <f>ROUND(I292*H292,2)</f>
        <v>0</v>
      </c>
      <c r="K292" s="195" t="s">
        <v>286</v>
      </c>
      <c r="L292" s="41"/>
      <c r="M292" s="200" t="s">
        <v>1</v>
      </c>
      <c r="N292" s="201" t="s">
        <v>47</v>
      </c>
      <c r="O292" s="73"/>
      <c r="P292" s="202">
        <f>O292*H292</f>
        <v>0</v>
      </c>
      <c r="Q292" s="202">
        <v>0</v>
      </c>
      <c r="R292" s="202">
        <f>Q292*H292</f>
        <v>0</v>
      </c>
      <c r="S292" s="202">
        <v>0</v>
      </c>
      <c r="T292" s="203">
        <f>S292*H292</f>
        <v>0</v>
      </c>
      <c r="U292" s="36"/>
      <c r="V292" s="36"/>
      <c r="W292" s="36"/>
      <c r="X292" s="36"/>
      <c r="Y292" s="36"/>
      <c r="Z292" s="36"/>
      <c r="AA292" s="36"/>
      <c r="AB292" s="36"/>
      <c r="AC292" s="36"/>
      <c r="AD292" s="36"/>
      <c r="AE292" s="36"/>
      <c r="AR292" s="204" t="s">
        <v>256</v>
      </c>
      <c r="AT292" s="204" t="s">
        <v>164</v>
      </c>
      <c r="AU292" s="204" t="s">
        <v>91</v>
      </c>
      <c r="AY292" s="18" t="s">
        <v>162</v>
      </c>
      <c r="BE292" s="205">
        <f>IF(N292="základní",J292,0)</f>
        <v>0</v>
      </c>
      <c r="BF292" s="205">
        <f>IF(N292="snížená",J292,0)</f>
        <v>0</v>
      </c>
      <c r="BG292" s="205">
        <f>IF(N292="zákl. přenesená",J292,0)</f>
        <v>0</v>
      </c>
      <c r="BH292" s="205">
        <f>IF(N292="sníž. přenesená",J292,0)</f>
        <v>0</v>
      </c>
      <c r="BI292" s="205">
        <f>IF(N292="nulová",J292,0)</f>
        <v>0</v>
      </c>
      <c r="BJ292" s="18" t="s">
        <v>89</v>
      </c>
      <c r="BK292" s="205">
        <f>ROUND(I292*H292,2)</f>
        <v>0</v>
      </c>
      <c r="BL292" s="18" t="s">
        <v>256</v>
      </c>
      <c r="BM292" s="204" t="s">
        <v>1256</v>
      </c>
    </row>
    <row r="293" spans="1:47" s="2" customFormat="1" ht="39">
      <c r="A293" s="36"/>
      <c r="B293" s="37"/>
      <c r="C293" s="38"/>
      <c r="D293" s="208" t="s">
        <v>271</v>
      </c>
      <c r="E293" s="38"/>
      <c r="F293" s="250" t="s">
        <v>1238</v>
      </c>
      <c r="G293" s="38"/>
      <c r="H293" s="38"/>
      <c r="I293" s="251"/>
      <c r="J293" s="38"/>
      <c r="K293" s="38"/>
      <c r="L293" s="41"/>
      <c r="M293" s="252"/>
      <c r="N293" s="253"/>
      <c r="O293" s="73"/>
      <c r="P293" s="73"/>
      <c r="Q293" s="73"/>
      <c r="R293" s="73"/>
      <c r="S293" s="73"/>
      <c r="T293" s="74"/>
      <c r="U293" s="36"/>
      <c r="V293" s="36"/>
      <c r="W293" s="36"/>
      <c r="X293" s="36"/>
      <c r="Y293" s="36"/>
      <c r="Z293" s="36"/>
      <c r="AA293" s="36"/>
      <c r="AB293" s="36"/>
      <c r="AC293" s="36"/>
      <c r="AD293" s="36"/>
      <c r="AE293" s="36"/>
      <c r="AT293" s="18" t="s">
        <v>271</v>
      </c>
      <c r="AU293" s="18" t="s">
        <v>91</v>
      </c>
    </row>
    <row r="294" spans="1:65" s="2" customFormat="1" ht="16.5" customHeight="1">
      <c r="A294" s="36"/>
      <c r="B294" s="37"/>
      <c r="C294" s="193" t="s">
        <v>451</v>
      </c>
      <c r="D294" s="193" t="s">
        <v>164</v>
      </c>
      <c r="E294" s="194" t="s">
        <v>1257</v>
      </c>
      <c r="F294" s="195" t="s">
        <v>1258</v>
      </c>
      <c r="G294" s="196" t="s">
        <v>190</v>
      </c>
      <c r="H294" s="197">
        <v>1455.3</v>
      </c>
      <c r="I294" s="198"/>
      <c r="J294" s="199">
        <f>ROUND(I294*H294,2)</f>
        <v>0</v>
      </c>
      <c r="K294" s="195" t="s">
        <v>168</v>
      </c>
      <c r="L294" s="41"/>
      <c r="M294" s="200" t="s">
        <v>1</v>
      </c>
      <c r="N294" s="201" t="s">
        <v>47</v>
      </c>
      <c r="O294" s="73"/>
      <c r="P294" s="202">
        <f>O294*H294</f>
        <v>0</v>
      </c>
      <c r="Q294" s="202">
        <v>0.00019</v>
      </c>
      <c r="R294" s="202">
        <f>Q294*H294</f>
        <v>0.276507</v>
      </c>
      <c r="S294" s="202">
        <v>0</v>
      </c>
      <c r="T294" s="203">
        <f>S294*H294</f>
        <v>0</v>
      </c>
      <c r="U294" s="36"/>
      <c r="V294" s="36"/>
      <c r="W294" s="36"/>
      <c r="X294" s="36"/>
      <c r="Y294" s="36"/>
      <c r="Z294" s="36"/>
      <c r="AA294" s="36"/>
      <c r="AB294" s="36"/>
      <c r="AC294" s="36"/>
      <c r="AD294" s="36"/>
      <c r="AE294" s="36"/>
      <c r="AR294" s="204" t="s">
        <v>256</v>
      </c>
      <c r="AT294" s="204" t="s">
        <v>164</v>
      </c>
      <c r="AU294" s="204" t="s">
        <v>91</v>
      </c>
      <c r="AY294" s="18" t="s">
        <v>162</v>
      </c>
      <c r="BE294" s="205">
        <f>IF(N294="základní",J294,0)</f>
        <v>0</v>
      </c>
      <c r="BF294" s="205">
        <f>IF(N294="snížená",J294,0)</f>
        <v>0</v>
      </c>
      <c r="BG294" s="205">
        <f>IF(N294="zákl. přenesená",J294,0)</f>
        <v>0</v>
      </c>
      <c r="BH294" s="205">
        <f>IF(N294="sníž. přenesená",J294,0)</f>
        <v>0</v>
      </c>
      <c r="BI294" s="205">
        <f>IF(N294="nulová",J294,0)</f>
        <v>0</v>
      </c>
      <c r="BJ294" s="18" t="s">
        <v>89</v>
      </c>
      <c r="BK294" s="205">
        <f>ROUND(I294*H294,2)</f>
        <v>0</v>
      </c>
      <c r="BL294" s="18" t="s">
        <v>256</v>
      </c>
      <c r="BM294" s="204" t="s">
        <v>1259</v>
      </c>
    </row>
    <row r="295" spans="1:65" s="2" customFormat="1" ht="16.5" customHeight="1">
      <c r="A295" s="36"/>
      <c r="B295" s="37"/>
      <c r="C295" s="193" t="s">
        <v>455</v>
      </c>
      <c r="D295" s="193" t="s">
        <v>164</v>
      </c>
      <c r="E295" s="194" t="s">
        <v>996</v>
      </c>
      <c r="F295" s="195" t="s">
        <v>1260</v>
      </c>
      <c r="G295" s="196" t="s">
        <v>606</v>
      </c>
      <c r="H295" s="264"/>
      <c r="I295" s="198"/>
      <c r="J295" s="199">
        <f>ROUND(I295*H295,2)</f>
        <v>0</v>
      </c>
      <c r="K295" s="195" t="s">
        <v>168</v>
      </c>
      <c r="L295" s="41"/>
      <c r="M295" s="200" t="s">
        <v>1</v>
      </c>
      <c r="N295" s="201" t="s">
        <v>47</v>
      </c>
      <c r="O295" s="73"/>
      <c r="P295" s="202">
        <f>O295*H295</f>
        <v>0</v>
      </c>
      <c r="Q295" s="202">
        <v>0</v>
      </c>
      <c r="R295" s="202">
        <f>Q295*H295</f>
        <v>0</v>
      </c>
      <c r="S295" s="202">
        <v>0</v>
      </c>
      <c r="T295" s="203">
        <f>S295*H295</f>
        <v>0</v>
      </c>
      <c r="U295" s="36"/>
      <c r="V295" s="36"/>
      <c r="W295" s="36"/>
      <c r="X295" s="36"/>
      <c r="Y295" s="36"/>
      <c r="Z295" s="36"/>
      <c r="AA295" s="36"/>
      <c r="AB295" s="36"/>
      <c r="AC295" s="36"/>
      <c r="AD295" s="36"/>
      <c r="AE295" s="36"/>
      <c r="AR295" s="204" t="s">
        <v>256</v>
      </c>
      <c r="AT295" s="204" t="s">
        <v>164</v>
      </c>
      <c r="AU295" s="204" t="s">
        <v>91</v>
      </c>
      <c r="AY295" s="18" t="s">
        <v>162</v>
      </c>
      <c r="BE295" s="205">
        <f>IF(N295="základní",J295,0)</f>
        <v>0</v>
      </c>
      <c r="BF295" s="205">
        <f>IF(N295="snížená",J295,0)</f>
        <v>0</v>
      </c>
      <c r="BG295" s="205">
        <f>IF(N295="zákl. přenesená",J295,0)</f>
        <v>0</v>
      </c>
      <c r="BH295" s="205">
        <f>IF(N295="sníž. přenesená",J295,0)</f>
        <v>0</v>
      </c>
      <c r="BI295" s="205">
        <f>IF(N295="nulová",J295,0)</f>
        <v>0</v>
      </c>
      <c r="BJ295" s="18" t="s">
        <v>89</v>
      </c>
      <c r="BK295" s="205">
        <f>ROUND(I295*H295,2)</f>
        <v>0</v>
      </c>
      <c r="BL295" s="18" t="s">
        <v>256</v>
      </c>
      <c r="BM295" s="204" t="s">
        <v>1261</v>
      </c>
    </row>
    <row r="296" spans="2:63" s="12" customFormat="1" ht="22.9" customHeight="1">
      <c r="B296" s="177"/>
      <c r="C296" s="178"/>
      <c r="D296" s="179" t="s">
        <v>81</v>
      </c>
      <c r="E296" s="191" t="s">
        <v>999</v>
      </c>
      <c r="F296" s="191" t="s">
        <v>1000</v>
      </c>
      <c r="G296" s="178"/>
      <c r="H296" s="178"/>
      <c r="I296" s="181"/>
      <c r="J296" s="192">
        <f>BK296</f>
        <v>0</v>
      </c>
      <c r="K296" s="178"/>
      <c r="L296" s="183"/>
      <c r="M296" s="184"/>
      <c r="N296" s="185"/>
      <c r="O296" s="185"/>
      <c r="P296" s="186">
        <f>SUM(P297:P445)</f>
        <v>0</v>
      </c>
      <c r="Q296" s="185"/>
      <c r="R296" s="186">
        <f>SUM(R297:R445)</f>
        <v>0</v>
      </c>
      <c r="S296" s="185"/>
      <c r="T296" s="187">
        <f>SUM(T297:T445)</f>
        <v>0.531</v>
      </c>
      <c r="AR296" s="188" t="s">
        <v>91</v>
      </c>
      <c r="AT296" s="189" t="s">
        <v>81</v>
      </c>
      <c r="AU296" s="189" t="s">
        <v>89</v>
      </c>
      <c r="AY296" s="188" t="s">
        <v>162</v>
      </c>
      <c r="BK296" s="190">
        <f>SUM(BK297:BK445)</f>
        <v>0</v>
      </c>
    </row>
    <row r="297" spans="1:65" s="2" customFormat="1" ht="16.5" customHeight="1">
      <c r="A297" s="36"/>
      <c r="B297" s="37"/>
      <c r="C297" s="193" t="s">
        <v>459</v>
      </c>
      <c r="D297" s="193" t="s">
        <v>164</v>
      </c>
      <c r="E297" s="194" t="s">
        <v>1262</v>
      </c>
      <c r="F297" s="195" t="s">
        <v>1263</v>
      </c>
      <c r="G297" s="196" t="s">
        <v>980</v>
      </c>
      <c r="H297" s="197">
        <v>24</v>
      </c>
      <c r="I297" s="198"/>
      <c r="J297" s="199">
        <f>ROUND(I297*H297,2)</f>
        <v>0</v>
      </c>
      <c r="K297" s="195" t="s">
        <v>286</v>
      </c>
      <c r="L297" s="41"/>
      <c r="M297" s="200" t="s">
        <v>1</v>
      </c>
      <c r="N297" s="201" t="s">
        <v>47</v>
      </c>
      <c r="O297" s="73"/>
      <c r="P297" s="202">
        <f>O297*H297</f>
        <v>0</v>
      </c>
      <c r="Q297" s="202">
        <v>0</v>
      </c>
      <c r="R297" s="202">
        <f>Q297*H297</f>
        <v>0</v>
      </c>
      <c r="S297" s="202">
        <v>0</v>
      </c>
      <c r="T297" s="203">
        <f>S297*H297</f>
        <v>0</v>
      </c>
      <c r="U297" s="36"/>
      <c r="V297" s="36"/>
      <c r="W297" s="36"/>
      <c r="X297" s="36"/>
      <c r="Y297" s="36"/>
      <c r="Z297" s="36"/>
      <c r="AA297" s="36"/>
      <c r="AB297" s="36"/>
      <c r="AC297" s="36"/>
      <c r="AD297" s="36"/>
      <c r="AE297" s="36"/>
      <c r="AR297" s="204" t="s">
        <v>256</v>
      </c>
      <c r="AT297" s="204" t="s">
        <v>164</v>
      </c>
      <c r="AU297" s="204" t="s">
        <v>91</v>
      </c>
      <c r="AY297" s="18" t="s">
        <v>162</v>
      </c>
      <c r="BE297" s="205">
        <f>IF(N297="základní",J297,0)</f>
        <v>0</v>
      </c>
      <c r="BF297" s="205">
        <f>IF(N297="snížená",J297,0)</f>
        <v>0</v>
      </c>
      <c r="BG297" s="205">
        <f>IF(N297="zákl. přenesená",J297,0)</f>
        <v>0</v>
      </c>
      <c r="BH297" s="205">
        <f>IF(N297="sníž. přenesená",J297,0)</f>
        <v>0</v>
      </c>
      <c r="BI297" s="205">
        <f>IF(N297="nulová",J297,0)</f>
        <v>0</v>
      </c>
      <c r="BJ297" s="18" t="s">
        <v>89</v>
      </c>
      <c r="BK297" s="205">
        <f>ROUND(I297*H297,2)</f>
        <v>0</v>
      </c>
      <c r="BL297" s="18" t="s">
        <v>256</v>
      </c>
      <c r="BM297" s="204" t="s">
        <v>1264</v>
      </c>
    </row>
    <row r="298" spans="1:47" s="2" customFormat="1" ht="39">
      <c r="A298" s="36"/>
      <c r="B298" s="37"/>
      <c r="C298" s="38"/>
      <c r="D298" s="208" t="s">
        <v>271</v>
      </c>
      <c r="E298" s="38"/>
      <c r="F298" s="250" t="s">
        <v>1265</v>
      </c>
      <c r="G298" s="38"/>
      <c r="H298" s="38"/>
      <c r="I298" s="251"/>
      <c r="J298" s="38"/>
      <c r="K298" s="38"/>
      <c r="L298" s="41"/>
      <c r="M298" s="252"/>
      <c r="N298" s="253"/>
      <c r="O298" s="73"/>
      <c r="P298" s="73"/>
      <c r="Q298" s="73"/>
      <c r="R298" s="73"/>
      <c r="S298" s="73"/>
      <c r="T298" s="74"/>
      <c r="U298" s="36"/>
      <c r="V298" s="36"/>
      <c r="W298" s="36"/>
      <c r="X298" s="36"/>
      <c r="Y298" s="36"/>
      <c r="Z298" s="36"/>
      <c r="AA298" s="36"/>
      <c r="AB298" s="36"/>
      <c r="AC298" s="36"/>
      <c r="AD298" s="36"/>
      <c r="AE298" s="36"/>
      <c r="AT298" s="18" t="s">
        <v>271</v>
      </c>
      <c r="AU298" s="18" t="s">
        <v>91</v>
      </c>
    </row>
    <row r="299" spans="1:65" s="2" customFormat="1" ht="16.5" customHeight="1">
      <c r="A299" s="36"/>
      <c r="B299" s="37"/>
      <c r="C299" s="193" t="s">
        <v>464</v>
      </c>
      <c r="D299" s="193" t="s">
        <v>164</v>
      </c>
      <c r="E299" s="194" t="s">
        <v>1266</v>
      </c>
      <c r="F299" s="195" t="s">
        <v>1267</v>
      </c>
      <c r="G299" s="196" t="s">
        <v>980</v>
      </c>
      <c r="H299" s="197">
        <v>10</v>
      </c>
      <c r="I299" s="198"/>
      <c r="J299" s="199">
        <f>ROUND(I299*H299,2)</f>
        <v>0</v>
      </c>
      <c r="K299" s="195" t="s">
        <v>286</v>
      </c>
      <c r="L299" s="41"/>
      <c r="M299" s="200" t="s">
        <v>1</v>
      </c>
      <c r="N299" s="201" t="s">
        <v>47</v>
      </c>
      <c r="O299" s="73"/>
      <c r="P299" s="202">
        <f>O299*H299</f>
        <v>0</v>
      </c>
      <c r="Q299" s="202">
        <v>0</v>
      </c>
      <c r="R299" s="202">
        <f>Q299*H299</f>
        <v>0</v>
      </c>
      <c r="S299" s="202">
        <v>0</v>
      </c>
      <c r="T299" s="203">
        <f>S299*H299</f>
        <v>0</v>
      </c>
      <c r="U299" s="36"/>
      <c r="V299" s="36"/>
      <c r="W299" s="36"/>
      <c r="X299" s="36"/>
      <c r="Y299" s="36"/>
      <c r="Z299" s="36"/>
      <c r="AA299" s="36"/>
      <c r="AB299" s="36"/>
      <c r="AC299" s="36"/>
      <c r="AD299" s="36"/>
      <c r="AE299" s="36"/>
      <c r="AR299" s="204" t="s">
        <v>256</v>
      </c>
      <c r="AT299" s="204" t="s">
        <v>164</v>
      </c>
      <c r="AU299" s="204" t="s">
        <v>91</v>
      </c>
      <c r="AY299" s="18" t="s">
        <v>162</v>
      </c>
      <c r="BE299" s="205">
        <f>IF(N299="základní",J299,0)</f>
        <v>0</v>
      </c>
      <c r="BF299" s="205">
        <f>IF(N299="snížená",J299,0)</f>
        <v>0</v>
      </c>
      <c r="BG299" s="205">
        <f>IF(N299="zákl. přenesená",J299,0)</f>
        <v>0</v>
      </c>
      <c r="BH299" s="205">
        <f>IF(N299="sníž. přenesená",J299,0)</f>
        <v>0</v>
      </c>
      <c r="BI299" s="205">
        <f>IF(N299="nulová",J299,0)</f>
        <v>0</v>
      </c>
      <c r="BJ299" s="18" t="s">
        <v>89</v>
      </c>
      <c r="BK299" s="205">
        <f>ROUND(I299*H299,2)</f>
        <v>0</v>
      </c>
      <c r="BL299" s="18" t="s">
        <v>256</v>
      </c>
      <c r="BM299" s="204" t="s">
        <v>1268</v>
      </c>
    </row>
    <row r="300" spans="1:47" s="2" customFormat="1" ht="39">
      <c r="A300" s="36"/>
      <c r="B300" s="37"/>
      <c r="C300" s="38"/>
      <c r="D300" s="208" t="s">
        <v>271</v>
      </c>
      <c r="E300" s="38"/>
      <c r="F300" s="250" t="s">
        <v>1265</v>
      </c>
      <c r="G300" s="38"/>
      <c r="H300" s="38"/>
      <c r="I300" s="251"/>
      <c r="J300" s="38"/>
      <c r="K300" s="38"/>
      <c r="L300" s="41"/>
      <c r="M300" s="252"/>
      <c r="N300" s="253"/>
      <c r="O300" s="73"/>
      <c r="P300" s="73"/>
      <c r="Q300" s="73"/>
      <c r="R300" s="73"/>
      <c r="S300" s="73"/>
      <c r="T300" s="74"/>
      <c r="U300" s="36"/>
      <c r="V300" s="36"/>
      <c r="W300" s="36"/>
      <c r="X300" s="36"/>
      <c r="Y300" s="36"/>
      <c r="Z300" s="36"/>
      <c r="AA300" s="36"/>
      <c r="AB300" s="36"/>
      <c r="AC300" s="36"/>
      <c r="AD300" s="36"/>
      <c r="AE300" s="36"/>
      <c r="AT300" s="18" t="s">
        <v>271</v>
      </c>
      <c r="AU300" s="18" t="s">
        <v>91</v>
      </c>
    </row>
    <row r="301" spans="1:65" s="2" customFormat="1" ht="16.5" customHeight="1">
      <c r="A301" s="36"/>
      <c r="B301" s="37"/>
      <c r="C301" s="193" t="s">
        <v>468</v>
      </c>
      <c r="D301" s="193" t="s">
        <v>164</v>
      </c>
      <c r="E301" s="194" t="s">
        <v>1269</v>
      </c>
      <c r="F301" s="195" t="s">
        <v>1270</v>
      </c>
      <c r="G301" s="196" t="s">
        <v>980</v>
      </c>
      <c r="H301" s="197">
        <v>11</v>
      </c>
      <c r="I301" s="198"/>
      <c r="J301" s="199">
        <f>ROUND(I301*H301,2)</f>
        <v>0</v>
      </c>
      <c r="K301" s="195" t="s">
        <v>286</v>
      </c>
      <c r="L301" s="41"/>
      <c r="M301" s="200" t="s">
        <v>1</v>
      </c>
      <c r="N301" s="201" t="s">
        <v>47</v>
      </c>
      <c r="O301" s="73"/>
      <c r="P301" s="202">
        <f>O301*H301</f>
        <v>0</v>
      </c>
      <c r="Q301" s="202">
        <v>0</v>
      </c>
      <c r="R301" s="202">
        <f>Q301*H301</f>
        <v>0</v>
      </c>
      <c r="S301" s="202">
        <v>0</v>
      </c>
      <c r="T301" s="203">
        <f>S301*H301</f>
        <v>0</v>
      </c>
      <c r="U301" s="36"/>
      <c r="V301" s="36"/>
      <c r="W301" s="36"/>
      <c r="X301" s="36"/>
      <c r="Y301" s="36"/>
      <c r="Z301" s="36"/>
      <c r="AA301" s="36"/>
      <c r="AB301" s="36"/>
      <c r="AC301" s="36"/>
      <c r="AD301" s="36"/>
      <c r="AE301" s="36"/>
      <c r="AR301" s="204" t="s">
        <v>256</v>
      </c>
      <c r="AT301" s="204" t="s">
        <v>164</v>
      </c>
      <c r="AU301" s="204" t="s">
        <v>91</v>
      </c>
      <c r="AY301" s="18" t="s">
        <v>162</v>
      </c>
      <c r="BE301" s="205">
        <f>IF(N301="základní",J301,0)</f>
        <v>0</v>
      </c>
      <c r="BF301" s="205">
        <f>IF(N301="snížená",J301,0)</f>
        <v>0</v>
      </c>
      <c r="BG301" s="205">
        <f>IF(N301="zákl. přenesená",J301,0)</f>
        <v>0</v>
      </c>
      <c r="BH301" s="205">
        <f>IF(N301="sníž. přenesená",J301,0)</f>
        <v>0</v>
      </c>
      <c r="BI301" s="205">
        <f>IF(N301="nulová",J301,0)</f>
        <v>0</v>
      </c>
      <c r="BJ301" s="18" t="s">
        <v>89</v>
      </c>
      <c r="BK301" s="205">
        <f>ROUND(I301*H301,2)</f>
        <v>0</v>
      </c>
      <c r="BL301" s="18" t="s">
        <v>256</v>
      </c>
      <c r="BM301" s="204" t="s">
        <v>1271</v>
      </c>
    </row>
    <row r="302" spans="1:47" s="2" customFormat="1" ht="39">
      <c r="A302" s="36"/>
      <c r="B302" s="37"/>
      <c r="C302" s="38"/>
      <c r="D302" s="208" t="s">
        <v>271</v>
      </c>
      <c r="E302" s="38"/>
      <c r="F302" s="250" t="s">
        <v>1265</v>
      </c>
      <c r="G302" s="38"/>
      <c r="H302" s="38"/>
      <c r="I302" s="251"/>
      <c r="J302" s="38"/>
      <c r="K302" s="38"/>
      <c r="L302" s="41"/>
      <c r="M302" s="252"/>
      <c r="N302" s="253"/>
      <c r="O302" s="73"/>
      <c r="P302" s="73"/>
      <c r="Q302" s="73"/>
      <c r="R302" s="73"/>
      <c r="S302" s="73"/>
      <c r="T302" s="74"/>
      <c r="U302" s="36"/>
      <c r="V302" s="36"/>
      <c r="W302" s="36"/>
      <c r="X302" s="36"/>
      <c r="Y302" s="36"/>
      <c r="Z302" s="36"/>
      <c r="AA302" s="36"/>
      <c r="AB302" s="36"/>
      <c r="AC302" s="36"/>
      <c r="AD302" s="36"/>
      <c r="AE302" s="36"/>
      <c r="AT302" s="18" t="s">
        <v>271</v>
      </c>
      <c r="AU302" s="18" t="s">
        <v>91</v>
      </c>
    </row>
    <row r="303" spans="1:65" s="2" customFormat="1" ht="16.5" customHeight="1">
      <c r="A303" s="36"/>
      <c r="B303" s="37"/>
      <c r="C303" s="193" t="s">
        <v>472</v>
      </c>
      <c r="D303" s="193" t="s">
        <v>164</v>
      </c>
      <c r="E303" s="194" t="s">
        <v>1272</v>
      </c>
      <c r="F303" s="195" t="s">
        <v>1273</v>
      </c>
      <c r="G303" s="196" t="s">
        <v>980</v>
      </c>
      <c r="H303" s="197">
        <v>1</v>
      </c>
      <c r="I303" s="198"/>
      <c r="J303" s="199">
        <f>ROUND(I303*H303,2)</f>
        <v>0</v>
      </c>
      <c r="K303" s="195" t="s">
        <v>286</v>
      </c>
      <c r="L303" s="41"/>
      <c r="M303" s="200" t="s">
        <v>1</v>
      </c>
      <c r="N303" s="201" t="s">
        <v>47</v>
      </c>
      <c r="O303" s="73"/>
      <c r="P303" s="202">
        <f>O303*H303</f>
        <v>0</v>
      </c>
      <c r="Q303" s="202">
        <v>0</v>
      </c>
      <c r="R303" s="202">
        <f>Q303*H303</f>
        <v>0</v>
      </c>
      <c r="S303" s="202">
        <v>0</v>
      </c>
      <c r="T303" s="203">
        <f>S303*H303</f>
        <v>0</v>
      </c>
      <c r="U303" s="36"/>
      <c r="V303" s="36"/>
      <c r="W303" s="36"/>
      <c r="X303" s="36"/>
      <c r="Y303" s="36"/>
      <c r="Z303" s="36"/>
      <c r="AA303" s="36"/>
      <c r="AB303" s="36"/>
      <c r="AC303" s="36"/>
      <c r="AD303" s="36"/>
      <c r="AE303" s="36"/>
      <c r="AR303" s="204" t="s">
        <v>256</v>
      </c>
      <c r="AT303" s="204" t="s">
        <v>164</v>
      </c>
      <c r="AU303" s="204" t="s">
        <v>91</v>
      </c>
      <c r="AY303" s="18" t="s">
        <v>162</v>
      </c>
      <c r="BE303" s="205">
        <f>IF(N303="základní",J303,0)</f>
        <v>0</v>
      </c>
      <c r="BF303" s="205">
        <f>IF(N303="snížená",J303,0)</f>
        <v>0</v>
      </c>
      <c r="BG303" s="205">
        <f>IF(N303="zákl. přenesená",J303,0)</f>
        <v>0</v>
      </c>
      <c r="BH303" s="205">
        <f>IF(N303="sníž. přenesená",J303,0)</f>
        <v>0</v>
      </c>
      <c r="BI303" s="205">
        <f>IF(N303="nulová",J303,0)</f>
        <v>0</v>
      </c>
      <c r="BJ303" s="18" t="s">
        <v>89</v>
      </c>
      <c r="BK303" s="205">
        <f>ROUND(I303*H303,2)</f>
        <v>0</v>
      </c>
      <c r="BL303" s="18" t="s">
        <v>256</v>
      </c>
      <c r="BM303" s="204" t="s">
        <v>1274</v>
      </c>
    </row>
    <row r="304" spans="1:47" s="2" customFormat="1" ht="39">
      <c r="A304" s="36"/>
      <c r="B304" s="37"/>
      <c r="C304" s="38"/>
      <c r="D304" s="208" t="s">
        <v>271</v>
      </c>
      <c r="E304" s="38"/>
      <c r="F304" s="250" t="s">
        <v>1265</v>
      </c>
      <c r="G304" s="38"/>
      <c r="H304" s="38"/>
      <c r="I304" s="251"/>
      <c r="J304" s="38"/>
      <c r="K304" s="38"/>
      <c r="L304" s="41"/>
      <c r="M304" s="252"/>
      <c r="N304" s="253"/>
      <c r="O304" s="73"/>
      <c r="P304" s="73"/>
      <c r="Q304" s="73"/>
      <c r="R304" s="73"/>
      <c r="S304" s="73"/>
      <c r="T304" s="74"/>
      <c r="U304" s="36"/>
      <c r="V304" s="36"/>
      <c r="W304" s="36"/>
      <c r="X304" s="36"/>
      <c r="Y304" s="36"/>
      <c r="Z304" s="36"/>
      <c r="AA304" s="36"/>
      <c r="AB304" s="36"/>
      <c r="AC304" s="36"/>
      <c r="AD304" s="36"/>
      <c r="AE304" s="36"/>
      <c r="AT304" s="18" t="s">
        <v>271</v>
      </c>
      <c r="AU304" s="18" t="s">
        <v>91</v>
      </c>
    </row>
    <row r="305" spans="1:65" s="2" customFormat="1" ht="16.5" customHeight="1">
      <c r="A305" s="36"/>
      <c r="B305" s="37"/>
      <c r="C305" s="193" t="s">
        <v>478</v>
      </c>
      <c r="D305" s="193" t="s">
        <v>164</v>
      </c>
      <c r="E305" s="194" t="s">
        <v>1275</v>
      </c>
      <c r="F305" s="195" t="s">
        <v>1276</v>
      </c>
      <c r="G305" s="196" t="s">
        <v>980</v>
      </c>
      <c r="H305" s="197">
        <v>1</v>
      </c>
      <c r="I305" s="198"/>
      <c r="J305" s="199">
        <f>ROUND(I305*H305,2)</f>
        <v>0</v>
      </c>
      <c r="K305" s="195" t="s">
        <v>286</v>
      </c>
      <c r="L305" s="41"/>
      <c r="M305" s="200" t="s">
        <v>1</v>
      </c>
      <c r="N305" s="201" t="s">
        <v>47</v>
      </c>
      <c r="O305" s="73"/>
      <c r="P305" s="202">
        <f>O305*H305</f>
        <v>0</v>
      </c>
      <c r="Q305" s="202">
        <v>0</v>
      </c>
      <c r="R305" s="202">
        <f>Q305*H305</f>
        <v>0</v>
      </c>
      <c r="S305" s="202">
        <v>0</v>
      </c>
      <c r="T305" s="203">
        <f>S305*H305</f>
        <v>0</v>
      </c>
      <c r="U305" s="36"/>
      <c r="V305" s="36"/>
      <c r="W305" s="36"/>
      <c r="X305" s="36"/>
      <c r="Y305" s="36"/>
      <c r="Z305" s="36"/>
      <c r="AA305" s="36"/>
      <c r="AB305" s="36"/>
      <c r="AC305" s="36"/>
      <c r="AD305" s="36"/>
      <c r="AE305" s="36"/>
      <c r="AR305" s="204" t="s">
        <v>256</v>
      </c>
      <c r="AT305" s="204" t="s">
        <v>164</v>
      </c>
      <c r="AU305" s="204" t="s">
        <v>91</v>
      </c>
      <c r="AY305" s="18" t="s">
        <v>162</v>
      </c>
      <c r="BE305" s="205">
        <f>IF(N305="základní",J305,0)</f>
        <v>0</v>
      </c>
      <c r="BF305" s="205">
        <f>IF(N305="snížená",J305,0)</f>
        <v>0</v>
      </c>
      <c r="BG305" s="205">
        <f>IF(N305="zákl. přenesená",J305,0)</f>
        <v>0</v>
      </c>
      <c r="BH305" s="205">
        <f>IF(N305="sníž. přenesená",J305,0)</f>
        <v>0</v>
      </c>
      <c r="BI305" s="205">
        <f>IF(N305="nulová",J305,0)</f>
        <v>0</v>
      </c>
      <c r="BJ305" s="18" t="s">
        <v>89</v>
      </c>
      <c r="BK305" s="205">
        <f>ROUND(I305*H305,2)</f>
        <v>0</v>
      </c>
      <c r="BL305" s="18" t="s">
        <v>256</v>
      </c>
      <c r="BM305" s="204" t="s">
        <v>1277</v>
      </c>
    </row>
    <row r="306" spans="1:47" s="2" customFormat="1" ht="39">
      <c r="A306" s="36"/>
      <c r="B306" s="37"/>
      <c r="C306" s="38"/>
      <c r="D306" s="208" t="s">
        <v>271</v>
      </c>
      <c r="E306" s="38"/>
      <c r="F306" s="250" t="s">
        <v>1265</v>
      </c>
      <c r="G306" s="38"/>
      <c r="H306" s="38"/>
      <c r="I306" s="251"/>
      <c r="J306" s="38"/>
      <c r="K306" s="38"/>
      <c r="L306" s="41"/>
      <c r="M306" s="252"/>
      <c r="N306" s="253"/>
      <c r="O306" s="73"/>
      <c r="P306" s="73"/>
      <c r="Q306" s="73"/>
      <c r="R306" s="73"/>
      <c r="S306" s="73"/>
      <c r="T306" s="74"/>
      <c r="U306" s="36"/>
      <c r="V306" s="36"/>
      <c r="W306" s="36"/>
      <c r="X306" s="36"/>
      <c r="Y306" s="36"/>
      <c r="Z306" s="36"/>
      <c r="AA306" s="36"/>
      <c r="AB306" s="36"/>
      <c r="AC306" s="36"/>
      <c r="AD306" s="36"/>
      <c r="AE306" s="36"/>
      <c r="AT306" s="18" t="s">
        <v>271</v>
      </c>
      <c r="AU306" s="18" t="s">
        <v>91</v>
      </c>
    </row>
    <row r="307" spans="1:65" s="2" customFormat="1" ht="16.5" customHeight="1">
      <c r="A307" s="36"/>
      <c r="B307" s="37"/>
      <c r="C307" s="193" t="s">
        <v>482</v>
      </c>
      <c r="D307" s="193" t="s">
        <v>164</v>
      </c>
      <c r="E307" s="194" t="s">
        <v>1278</v>
      </c>
      <c r="F307" s="195" t="s">
        <v>1279</v>
      </c>
      <c r="G307" s="196" t="s">
        <v>980</v>
      </c>
      <c r="H307" s="197">
        <v>18</v>
      </c>
      <c r="I307" s="198"/>
      <c r="J307" s="199">
        <f>ROUND(I307*H307,2)</f>
        <v>0</v>
      </c>
      <c r="K307" s="195" t="s">
        <v>286</v>
      </c>
      <c r="L307" s="41"/>
      <c r="M307" s="200" t="s">
        <v>1</v>
      </c>
      <c r="N307" s="201" t="s">
        <v>47</v>
      </c>
      <c r="O307" s="73"/>
      <c r="P307" s="202">
        <f>O307*H307</f>
        <v>0</v>
      </c>
      <c r="Q307" s="202">
        <v>0</v>
      </c>
      <c r="R307" s="202">
        <f>Q307*H307</f>
        <v>0</v>
      </c>
      <c r="S307" s="202">
        <v>0</v>
      </c>
      <c r="T307" s="203">
        <f>S307*H307</f>
        <v>0</v>
      </c>
      <c r="U307" s="36"/>
      <c r="V307" s="36"/>
      <c r="W307" s="36"/>
      <c r="X307" s="36"/>
      <c r="Y307" s="36"/>
      <c r="Z307" s="36"/>
      <c r="AA307" s="36"/>
      <c r="AB307" s="36"/>
      <c r="AC307" s="36"/>
      <c r="AD307" s="36"/>
      <c r="AE307" s="36"/>
      <c r="AR307" s="204" t="s">
        <v>256</v>
      </c>
      <c r="AT307" s="204" t="s">
        <v>164</v>
      </c>
      <c r="AU307" s="204" t="s">
        <v>91</v>
      </c>
      <c r="AY307" s="18" t="s">
        <v>162</v>
      </c>
      <c r="BE307" s="205">
        <f>IF(N307="základní",J307,0)</f>
        <v>0</v>
      </c>
      <c r="BF307" s="205">
        <f>IF(N307="snížená",J307,0)</f>
        <v>0</v>
      </c>
      <c r="BG307" s="205">
        <f>IF(N307="zákl. přenesená",J307,0)</f>
        <v>0</v>
      </c>
      <c r="BH307" s="205">
        <f>IF(N307="sníž. přenesená",J307,0)</f>
        <v>0</v>
      </c>
      <c r="BI307" s="205">
        <f>IF(N307="nulová",J307,0)</f>
        <v>0</v>
      </c>
      <c r="BJ307" s="18" t="s">
        <v>89</v>
      </c>
      <c r="BK307" s="205">
        <f>ROUND(I307*H307,2)</f>
        <v>0</v>
      </c>
      <c r="BL307" s="18" t="s">
        <v>256</v>
      </c>
      <c r="BM307" s="204" t="s">
        <v>1280</v>
      </c>
    </row>
    <row r="308" spans="1:47" s="2" customFormat="1" ht="39">
      <c r="A308" s="36"/>
      <c r="B308" s="37"/>
      <c r="C308" s="38"/>
      <c r="D308" s="208" t="s">
        <v>271</v>
      </c>
      <c r="E308" s="38"/>
      <c r="F308" s="250" t="s">
        <v>1265</v>
      </c>
      <c r="G308" s="38"/>
      <c r="H308" s="38"/>
      <c r="I308" s="251"/>
      <c r="J308" s="38"/>
      <c r="K308" s="38"/>
      <c r="L308" s="41"/>
      <c r="M308" s="252"/>
      <c r="N308" s="253"/>
      <c r="O308" s="73"/>
      <c r="P308" s="73"/>
      <c r="Q308" s="73"/>
      <c r="R308" s="73"/>
      <c r="S308" s="73"/>
      <c r="T308" s="74"/>
      <c r="U308" s="36"/>
      <c r="V308" s="36"/>
      <c r="W308" s="36"/>
      <c r="X308" s="36"/>
      <c r="Y308" s="36"/>
      <c r="Z308" s="36"/>
      <c r="AA308" s="36"/>
      <c r="AB308" s="36"/>
      <c r="AC308" s="36"/>
      <c r="AD308" s="36"/>
      <c r="AE308" s="36"/>
      <c r="AT308" s="18" t="s">
        <v>271</v>
      </c>
      <c r="AU308" s="18" t="s">
        <v>91</v>
      </c>
    </row>
    <row r="309" spans="1:65" s="2" customFormat="1" ht="16.5" customHeight="1">
      <c r="A309" s="36"/>
      <c r="B309" s="37"/>
      <c r="C309" s="193" t="s">
        <v>492</v>
      </c>
      <c r="D309" s="193" t="s">
        <v>164</v>
      </c>
      <c r="E309" s="194" t="s">
        <v>1281</v>
      </c>
      <c r="F309" s="195" t="s">
        <v>1282</v>
      </c>
      <c r="G309" s="196" t="s">
        <v>980</v>
      </c>
      <c r="H309" s="197">
        <v>6</v>
      </c>
      <c r="I309" s="198"/>
      <c r="J309" s="199">
        <f>ROUND(I309*H309,2)</f>
        <v>0</v>
      </c>
      <c r="K309" s="195" t="s">
        <v>286</v>
      </c>
      <c r="L309" s="41"/>
      <c r="M309" s="200" t="s">
        <v>1</v>
      </c>
      <c r="N309" s="201" t="s">
        <v>47</v>
      </c>
      <c r="O309" s="73"/>
      <c r="P309" s="202">
        <f>O309*H309</f>
        <v>0</v>
      </c>
      <c r="Q309" s="202">
        <v>0</v>
      </c>
      <c r="R309" s="202">
        <f>Q309*H309</f>
        <v>0</v>
      </c>
      <c r="S309" s="202">
        <v>0</v>
      </c>
      <c r="T309" s="203">
        <f>S309*H309</f>
        <v>0</v>
      </c>
      <c r="U309" s="36"/>
      <c r="V309" s="36"/>
      <c r="W309" s="36"/>
      <c r="X309" s="36"/>
      <c r="Y309" s="36"/>
      <c r="Z309" s="36"/>
      <c r="AA309" s="36"/>
      <c r="AB309" s="36"/>
      <c r="AC309" s="36"/>
      <c r="AD309" s="36"/>
      <c r="AE309" s="36"/>
      <c r="AR309" s="204" t="s">
        <v>256</v>
      </c>
      <c r="AT309" s="204" t="s">
        <v>164</v>
      </c>
      <c r="AU309" s="204" t="s">
        <v>91</v>
      </c>
      <c r="AY309" s="18" t="s">
        <v>162</v>
      </c>
      <c r="BE309" s="205">
        <f>IF(N309="základní",J309,0)</f>
        <v>0</v>
      </c>
      <c r="BF309" s="205">
        <f>IF(N309="snížená",J309,0)</f>
        <v>0</v>
      </c>
      <c r="BG309" s="205">
        <f>IF(N309="zákl. přenesená",J309,0)</f>
        <v>0</v>
      </c>
      <c r="BH309" s="205">
        <f>IF(N309="sníž. přenesená",J309,0)</f>
        <v>0</v>
      </c>
      <c r="BI309" s="205">
        <f>IF(N309="nulová",J309,0)</f>
        <v>0</v>
      </c>
      <c r="BJ309" s="18" t="s">
        <v>89</v>
      </c>
      <c r="BK309" s="205">
        <f>ROUND(I309*H309,2)</f>
        <v>0</v>
      </c>
      <c r="BL309" s="18" t="s">
        <v>256</v>
      </c>
      <c r="BM309" s="204" t="s">
        <v>1283</v>
      </c>
    </row>
    <row r="310" spans="1:47" s="2" customFormat="1" ht="39">
      <c r="A310" s="36"/>
      <c r="B310" s="37"/>
      <c r="C310" s="38"/>
      <c r="D310" s="208" t="s">
        <v>271</v>
      </c>
      <c r="E310" s="38"/>
      <c r="F310" s="250" t="s">
        <v>1265</v>
      </c>
      <c r="G310" s="38"/>
      <c r="H310" s="38"/>
      <c r="I310" s="251"/>
      <c r="J310" s="38"/>
      <c r="K310" s="38"/>
      <c r="L310" s="41"/>
      <c r="M310" s="252"/>
      <c r="N310" s="253"/>
      <c r="O310" s="73"/>
      <c r="P310" s="73"/>
      <c r="Q310" s="73"/>
      <c r="R310" s="73"/>
      <c r="S310" s="73"/>
      <c r="T310" s="74"/>
      <c r="U310" s="36"/>
      <c r="V310" s="36"/>
      <c r="W310" s="36"/>
      <c r="X310" s="36"/>
      <c r="Y310" s="36"/>
      <c r="Z310" s="36"/>
      <c r="AA310" s="36"/>
      <c r="AB310" s="36"/>
      <c r="AC310" s="36"/>
      <c r="AD310" s="36"/>
      <c r="AE310" s="36"/>
      <c r="AT310" s="18" t="s">
        <v>271</v>
      </c>
      <c r="AU310" s="18" t="s">
        <v>91</v>
      </c>
    </row>
    <row r="311" spans="1:65" s="2" customFormat="1" ht="16.5" customHeight="1">
      <c r="A311" s="36"/>
      <c r="B311" s="37"/>
      <c r="C311" s="193" t="s">
        <v>496</v>
      </c>
      <c r="D311" s="193" t="s">
        <v>164</v>
      </c>
      <c r="E311" s="194" t="s">
        <v>1284</v>
      </c>
      <c r="F311" s="195" t="s">
        <v>1285</v>
      </c>
      <c r="G311" s="196" t="s">
        <v>980</v>
      </c>
      <c r="H311" s="197">
        <v>27</v>
      </c>
      <c r="I311" s="198"/>
      <c r="J311" s="199">
        <f>ROUND(I311*H311,2)</f>
        <v>0</v>
      </c>
      <c r="K311" s="195" t="s">
        <v>286</v>
      </c>
      <c r="L311" s="41"/>
      <c r="M311" s="200" t="s">
        <v>1</v>
      </c>
      <c r="N311" s="201" t="s">
        <v>47</v>
      </c>
      <c r="O311" s="73"/>
      <c r="P311" s="202">
        <f>O311*H311</f>
        <v>0</v>
      </c>
      <c r="Q311" s="202">
        <v>0</v>
      </c>
      <c r="R311" s="202">
        <f>Q311*H311</f>
        <v>0</v>
      </c>
      <c r="S311" s="202">
        <v>0</v>
      </c>
      <c r="T311" s="203">
        <f>S311*H311</f>
        <v>0</v>
      </c>
      <c r="U311" s="36"/>
      <c r="V311" s="36"/>
      <c r="W311" s="36"/>
      <c r="X311" s="36"/>
      <c r="Y311" s="36"/>
      <c r="Z311" s="36"/>
      <c r="AA311" s="36"/>
      <c r="AB311" s="36"/>
      <c r="AC311" s="36"/>
      <c r="AD311" s="36"/>
      <c r="AE311" s="36"/>
      <c r="AR311" s="204" t="s">
        <v>256</v>
      </c>
      <c r="AT311" s="204" t="s">
        <v>164</v>
      </c>
      <c r="AU311" s="204" t="s">
        <v>91</v>
      </c>
      <c r="AY311" s="18" t="s">
        <v>162</v>
      </c>
      <c r="BE311" s="205">
        <f>IF(N311="základní",J311,0)</f>
        <v>0</v>
      </c>
      <c r="BF311" s="205">
        <f>IF(N311="snížená",J311,0)</f>
        <v>0</v>
      </c>
      <c r="BG311" s="205">
        <f>IF(N311="zákl. přenesená",J311,0)</f>
        <v>0</v>
      </c>
      <c r="BH311" s="205">
        <f>IF(N311="sníž. přenesená",J311,0)</f>
        <v>0</v>
      </c>
      <c r="BI311" s="205">
        <f>IF(N311="nulová",J311,0)</f>
        <v>0</v>
      </c>
      <c r="BJ311" s="18" t="s">
        <v>89</v>
      </c>
      <c r="BK311" s="205">
        <f>ROUND(I311*H311,2)</f>
        <v>0</v>
      </c>
      <c r="BL311" s="18" t="s">
        <v>256</v>
      </c>
      <c r="BM311" s="204" t="s">
        <v>1286</v>
      </c>
    </row>
    <row r="312" spans="1:47" s="2" customFormat="1" ht="39">
      <c r="A312" s="36"/>
      <c r="B312" s="37"/>
      <c r="C312" s="38"/>
      <c r="D312" s="208" t="s">
        <v>271</v>
      </c>
      <c r="E312" s="38"/>
      <c r="F312" s="250" t="s">
        <v>1265</v>
      </c>
      <c r="G312" s="38"/>
      <c r="H312" s="38"/>
      <c r="I312" s="251"/>
      <c r="J312" s="38"/>
      <c r="K312" s="38"/>
      <c r="L312" s="41"/>
      <c r="M312" s="252"/>
      <c r="N312" s="253"/>
      <c r="O312" s="73"/>
      <c r="P312" s="73"/>
      <c r="Q312" s="73"/>
      <c r="R312" s="73"/>
      <c r="S312" s="73"/>
      <c r="T312" s="74"/>
      <c r="U312" s="36"/>
      <c r="V312" s="36"/>
      <c r="W312" s="36"/>
      <c r="X312" s="36"/>
      <c r="Y312" s="36"/>
      <c r="Z312" s="36"/>
      <c r="AA312" s="36"/>
      <c r="AB312" s="36"/>
      <c r="AC312" s="36"/>
      <c r="AD312" s="36"/>
      <c r="AE312" s="36"/>
      <c r="AT312" s="18" t="s">
        <v>271</v>
      </c>
      <c r="AU312" s="18" t="s">
        <v>91</v>
      </c>
    </row>
    <row r="313" spans="1:65" s="2" customFormat="1" ht="16.5" customHeight="1">
      <c r="A313" s="36"/>
      <c r="B313" s="37"/>
      <c r="C313" s="193" t="s">
        <v>500</v>
      </c>
      <c r="D313" s="193" t="s">
        <v>164</v>
      </c>
      <c r="E313" s="194" t="s">
        <v>1287</v>
      </c>
      <c r="F313" s="195" t="s">
        <v>1288</v>
      </c>
      <c r="G313" s="196" t="s">
        <v>980</v>
      </c>
      <c r="H313" s="197">
        <v>5</v>
      </c>
      <c r="I313" s="198"/>
      <c r="J313" s="199">
        <f>ROUND(I313*H313,2)</f>
        <v>0</v>
      </c>
      <c r="K313" s="195" t="s">
        <v>286</v>
      </c>
      <c r="L313" s="41"/>
      <c r="M313" s="200" t="s">
        <v>1</v>
      </c>
      <c r="N313" s="201" t="s">
        <v>47</v>
      </c>
      <c r="O313" s="73"/>
      <c r="P313" s="202">
        <f>O313*H313</f>
        <v>0</v>
      </c>
      <c r="Q313" s="202">
        <v>0</v>
      </c>
      <c r="R313" s="202">
        <f>Q313*H313</f>
        <v>0</v>
      </c>
      <c r="S313" s="202">
        <v>0</v>
      </c>
      <c r="T313" s="203">
        <f>S313*H313</f>
        <v>0</v>
      </c>
      <c r="U313" s="36"/>
      <c r="V313" s="36"/>
      <c r="W313" s="36"/>
      <c r="X313" s="36"/>
      <c r="Y313" s="36"/>
      <c r="Z313" s="36"/>
      <c r="AA313" s="36"/>
      <c r="AB313" s="36"/>
      <c r="AC313" s="36"/>
      <c r="AD313" s="36"/>
      <c r="AE313" s="36"/>
      <c r="AR313" s="204" t="s">
        <v>256</v>
      </c>
      <c r="AT313" s="204" t="s">
        <v>164</v>
      </c>
      <c r="AU313" s="204" t="s">
        <v>91</v>
      </c>
      <c r="AY313" s="18" t="s">
        <v>162</v>
      </c>
      <c r="BE313" s="205">
        <f>IF(N313="základní",J313,0)</f>
        <v>0</v>
      </c>
      <c r="BF313" s="205">
        <f>IF(N313="snížená",J313,0)</f>
        <v>0</v>
      </c>
      <c r="BG313" s="205">
        <f>IF(N313="zákl. přenesená",J313,0)</f>
        <v>0</v>
      </c>
      <c r="BH313" s="205">
        <f>IF(N313="sníž. přenesená",J313,0)</f>
        <v>0</v>
      </c>
      <c r="BI313" s="205">
        <f>IF(N313="nulová",J313,0)</f>
        <v>0</v>
      </c>
      <c r="BJ313" s="18" t="s">
        <v>89</v>
      </c>
      <c r="BK313" s="205">
        <f>ROUND(I313*H313,2)</f>
        <v>0</v>
      </c>
      <c r="BL313" s="18" t="s">
        <v>256</v>
      </c>
      <c r="BM313" s="204" t="s">
        <v>1289</v>
      </c>
    </row>
    <row r="314" spans="1:47" s="2" customFormat="1" ht="39">
      <c r="A314" s="36"/>
      <c r="B314" s="37"/>
      <c r="C314" s="38"/>
      <c r="D314" s="208" t="s">
        <v>271</v>
      </c>
      <c r="E314" s="38"/>
      <c r="F314" s="250" t="s">
        <v>1265</v>
      </c>
      <c r="G314" s="38"/>
      <c r="H314" s="38"/>
      <c r="I314" s="251"/>
      <c r="J314" s="38"/>
      <c r="K314" s="38"/>
      <c r="L314" s="41"/>
      <c r="M314" s="252"/>
      <c r="N314" s="253"/>
      <c r="O314" s="73"/>
      <c r="P314" s="73"/>
      <c r="Q314" s="73"/>
      <c r="R314" s="73"/>
      <c r="S314" s="73"/>
      <c r="T314" s="74"/>
      <c r="U314" s="36"/>
      <c r="V314" s="36"/>
      <c r="W314" s="36"/>
      <c r="X314" s="36"/>
      <c r="Y314" s="36"/>
      <c r="Z314" s="36"/>
      <c r="AA314" s="36"/>
      <c r="AB314" s="36"/>
      <c r="AC314" s="36"/>
      <c r="AD314" s="36"/>
      <c r="AE314" s="36"/>
      <c r="AT314" s="18" t="s">
        <v>271</v>
      </c>
      <c r="AU314" s="18" t="s">
        <v>91</v>
      </c>
    </row>
    <row r="315" spans="1:65" s="2" customFormat="1" ht="16.5" customHeight="1">
      <c r="A315" s="36"/>
      <c r="B315" s="37"/>
      <c r="C315" s="193" t="s">
        <v>504</v>
      </c>
      <c r="D315" s="193" t="s">
        <v>164</v>
      </c>
      <c r="E315" s="194" t="s">
        <v>1290</v>
      </c>
      <c r="F315" s="195" t="s">
        <v>1291</v>
      </c>
      <c r="G315" s="196" t="s">
        <v>980</v>
      </c>
      <c r="H315" s="197">
        <v>1</v>
      </c>
      <c r="I315" s="198"/>
      <c r="J315" s="199">
        <f>ROUND(I315*H315,2)</f>
        <v>0</v>
      </c>
      <c r="K315" s="195" t="s">
        <v>286</v>
      </c>
      <c r="L315" s="41"/>
      <c r="M315" s="200" t="s">
        <v>1</v>
      </c>
      <c r="N315" s="201" t="s">
        <v>47</v>
      </c>
      <c r="O315" s="73"/>
      <c r="P315" s="202">
        <f>O315*H315</f>
        <v>0</v>
      </c>
      <c r="Q315" s="202">
        <v>0</v>
      </c>
      <c r="R315" s="202">
        <f>Q315*H315</f>
        <v>0</v>
      </c>
      <c r="S315" s="202">
        <v>0</v>
      </c>
      <c r="T315" s="203">
        <f>S315*H315</f>
        <v>0</v>
      </c>
      <c r="U315" s="36"/>
      <c r="V315" s="36"/>
      <c r="W315" s="36"/>
      <c r="X315" s="36"/>
      <c r="Y315" s="36"/>
      <c r="Z315" s="36"/>
      <c r="AA315" s="36"/>
      <c r="AB315" s="36"/>
      <c r="AC315" s="36"/>
      <c r="AD315" s="36"/>
      <c r="AE315" s="36"/>
      <c r="AR315" s="204" t="s">
        <v>256</v>
      </c>
      <c r="AT315" s="204" t="s">
        <v>164</v>
      </c>
      <c r="AU315" s="204" t="s">
        <v>91</v>
      </c>
      <c r="AY315" s="18" t="s">
        <v>162</v>
      </c>
      <c r="BE315" s="205">
        <f>IF(N315="základní",J315,0)</f>
        <v>0</v>
      </c>
      <c r="BF315" s="205">
        <f>IF(N315="snížená",J315,0)</f>
        <v>0</v>
      </c>
      <c r="BG315" s="205">
        <f>IF(N315="zákl. přenesená",J315,0)</f>
        <v>0</v>
      </c>
      <c r="BH315" s="205">
        <f>IF(N315="sníž. přenesená",J315,0)</f>
        <v>0</v>
      </c>
      <c r="BI315" s="205">
        <f>IF(N315="nulová",J315,0)</f>
        <v>0</v>
      </c>
      <c r="BJ315" s="18" t="s">
        <v>89</v>
      </c>
      <c r="BK315" s="205">
        <f>ROUND(I315*H315,2)</f>
        <v>0</v>
      </c>
      <c r="BL315" s="18" t="s">
        <v>256</v>
      </c>
      <c r="BM315" s="204" t="s">
        <v>1292</v>
      </c>
    </row>
    <row r="316" spans="1:47" s="2" customFormat="1" ht="39">
      <c r="A316" s="36"/>
      <c r="B316" s="37"/>
      <c r="C316" s="38"/>
      <c r="D316" s="208" t="s">
        <v>271</v>
      </c>
      <c r="E316" s="38"/>
      <c r="F316" s="250" t="s">
        <v>1265</v>
      </c>
      <c r="G316" s="38"/>
      <c r="H316" s="38"/>
      <c r="I316" s="251"/>
      <c r="J316" s="38"/>
      <c r="K316" s="38"/>
      <c r="L316" s="41"/>
      <c r="M316" s="252"/>
      <c r="N316" s="253"/>
      <c r="O316" s="73"/>
      <c r="P316" s="73"/>
      <c r="Q316" s="73"/>
      <c r="R316" s="73"/>
      <c r="S316" s="73"/>
      <c r="T316" s="74"/>
      <c r="U316" s="36"/>
      <c r="V316" s="36"/>
      <c r="W316" s="36"/>
      <c r="X316" s="36"/>
      <c r="Y316" s="36"/>
      <c r="Z316" s="36"/>
      <c r="AA316" s="36"/>
      <c r="AB316" s="36"/>
      <c r="AC316" s="36"/>
      <c r="AD316" s="36"/>
      <c r="AE316" s="36"/>
      <c r="AT316" s="18" t="s">
        <v>271</v>
      </c>
      <c r="AU316" s="18" t="s">
        <v>91</v>
      </c>
    </row>
    <row r="317" spans="1:65" s="2" customFormat="1" ht="16.5" customHeight="1">
      <c r="A317" s="36"/>
      <c r="B317" s="37"/>
      <c r="C317" s="193" t="s">
        <v>508</v>
      </c>
      <c r="D317" s="193" t="s">
        <v>164</v>
      </c>
      <c r="E317" s="194" t="s">
        <v>1293</v>
      </c>
      <c r="F317" s="195" t="s">
        <v>1294</v>
      </c>
      <c r="G317" s="196" t="s">
        <v>980</v>
      </c>
      <c r="H317" s="197">
        <v>1</v>
      </c>
      <c r="I317" s="198"/>
      <c r="J317" s="199">
        <f>ROUND(I317*H317,2)</f>
        <v>0</v>
      </c>
      <c r="K317" s="195" t="s">
        <v>286</v>
      </c>
      <c r="L317" s="41"/>
      <c r="M317" s="200" t="s">
        <v>1</v>
      </c>
      <c r="N317" s="201" t="s">
        <v>47</v>
      </c>
      <c r="O317" s="73"/>
      <c r="P317" s="202">
        <f>O317*H317</f>
        <v>0</v>
      </c>
      <c r="Q317" s="202">
        <v>0</v>
      </c>
      <c r="R317" s="202">
        <f>Q317*H317</f>
        <v>0</v>
      </c>
      <c r="S317" s="202">
        <v>0</v>
      </c>
      <c r="T317" s="203">
        <f>S317*H317</f>
        <v>0</v>
      </c>
      <c r="U317" s="36"/>
      <c r="V317" s="36"/>
      <c r="W317" s="36"/>
      <c r="X317" s="36"/>
      <c r="Y317" s="36"/>
      <c r="Z317" s="36"/>
      <c r="AA317" s="36"/>
      <c r="AB317" s="36"/>
      <c r="AC317" s="36"/>
      <c r="AD317" s="36"/>
      <c r="AE317" s="36"/>
      <c r="AR317" s="204" t="s">
        <v>256</v>
      </c>
      <c r="AT317" s="204" t="s">
        <v>164</v>
      </c>
      <c r="AU317" s="204" t="s">
        <v>91</v>
      </c>
      <c r="AY317" s="18" t="s">
        <v>162</v>
      </c>
      <c r="BE317" s="205">
        <f>IF(N317="základní",J317,0)</f>
        <v>0</v>
      </c>
      <c r="BF317" s="205">
        <f>IF(N317="snížená",J317,0)</f>
        <v>0</v>
      </c>
      <c r="BG317" s="205">
        <f>IF(N317="zákl. přenesená",J317,0)</f>
        <v>0</v>
      </c>
      <c r="BH317" s="205">
        <f>IF(N317="sníž. přenesená",J317,0)</f>
        <v>0</v>
      </c>
      <c r="BI317" s="205">
        <f>IF(N317="nulová",J317,0)</f>
        <v>0</v>
      </c>
      <c r="BJ317" s="18" t="s">
        <v>89</v>
      </c>
      <c r="BK317" s="205">
        <f>ROUND(I317*H317,2)</f>
        <v>0</v>
      </c>
      <c r="BL317" s="18" t="s">
        <v>256</v>
      </c>
      <c r="BM317" s="204" t="s">
        <v>1295</v>
      </c>
    </row>
    <row r="318" spans="1:47" s="2" customFormat="1" ht="39">
      <c r="A318" s="36"/>
      <c r="B318" s="37"/>
      <c r="C318" s="38"/>
      <c r="D318" s="208" t="s">
        <v>271</v>
      </c>
      <c r="E318" s="38"/>
      <c r="F318" s="250" t="s">
        <v>1265</v>
      </c>
      <c r="G318" s="38"/>
      <c r="H318" s="38"/>
      <c r="I318" s="251"/>
      <c r="J318" s="38"/>
      <c r="K318" s="38"/>
      <c r="L318" s="41"/>
      <c r="M318" s="252"/>
      <c r="N318" s="253"/>
      <c r="O318" s="73"/>
      <c r="P318" s="73"/>
      <c r="Q318" s="73"/>
      <c r="R318" s="73"/>
      <c r="S318" s="73"/>
      <c r="T318" s="74"/>
      <c r="U318" s="36"/>
      <c r="V318" s="36"/>
      <c r="W318" s="36"/>
      <c r="X318" s="36"/>
      <c r="Y318" s="36"/>
      <c r="Z318" s="36"/>
      <c r="AA318" s="36"/>
      <c r="AB318" s="36"/>
      <c r="AC318" s="36"/>
      <c r="AD318" s="36"/>
      <c r="AE318" s="36"/>
      <c r="AT318" s="18" t="s">
        <v>271</v>
      </c>
      <c r="AU318" s="18" t="s">
        <v>91</v>
      </c>
    </row>
    <row r="319" spans="1:65" s="2" customFormat="1" ht="16.5" customHeight="1">
      <c r="A319" s="36"/>
      <c r="B319" s="37"/>
      <c r="C319" s="193" t="s">
        <v>514</v>
      </c>
      <c r="D319" s="193" t="s">
        <v>164</v>
      </c>
      <c r="E319" s="194" t="s">
        <v>1296</v>
      </c>
      <c r="F319" s="195" t="s">
        <v>1297</v>
      </c>
      <c r="G319" s="196" t="s">
        <v>980</v>
      </c>
      <c r="H319" s="197">
        <v>2</v>
      </c>
      <c r="I319" s="198"/>
      <c r="J319" s="199">
        <f>ROUND(I319*H319,2)</f>
        <v>0</v>
      </c>
      <c r="K319" s="195" t="s">
        <v>286</v>
      </c>
      <c r="L319" s="41"/>
      <c r="M319" s="200" t="s">
        <v>1</v>
      </c>
      <c r="N319" s="201" t="s">
        <v>47</v>
      </c>
      <c r="O319" s="73"/>
      <c r="P319" s="202">
        <f>O319*H319</f>
        <v>0</v>
      </c>
      <c r="Q319" s="202">
        <v>0</v>
      </c>
      <c r="R319" s="202">
        <f>Q319*H319</f>
        <v>0</v>
      </c>
      <c r="S319" s="202">
        <v>0</v>
      </c>
      <c r="T319" s="203">
        <f>S319*H319</f>
        <v>0</v>
      </c>
      <c r="U319" s="36"/>
      <c r="V319" s="36"/>
      <c r="W319" s="36"/>
      <c r="X319" s="36"/>
      <c r="Y319" s="36"/>
      <c r="Z319" s="36"/>
      <c r="AA319" s="36"/>
      <c r="AB319" s="36"/>
      <c r="AC319" s="36"/>
      <c r="AD319" s="36"/>
      <c r="AE319" s="36"/>
      <c r="AR319" s="204" t="s">
        <v>256</v>
      </c>
      <c r="AT319" s="204" t="s">
        <v>164</v>
      </c>
      <c r="AU319" s="204" t="s">
        <v>91</v>
      </c>
      <c r="AY319" s="18" t="s">
        <v>162</v>
      </c>
      <c r="BE319" s="205">
        <f>IF(N319="základní",J319,0)</f>
        <v>0</v>
      </c>
      <c r="BF319" s="205">
        <f>IF(N319="snížená",J319,0)</f>
        <v>0</v>
      </c>
      <c r="BG319" s="205">
        <f>IF(N319="zákl. přenesená",J319,0)</f>
        <v>0</v>
      </c>
      <c r="BH319" s="205">
        <f>IF(N319="sníž. přenesená",J319,0)</f>
        <v>0</v>
      </c>
      <c r="BI319" s="205">
        <f>IF(N319="nulová",J319,0)</f>
        <v>0</v>
      </c>
      <c r="BJ319" s="18" t="s">
        <v>89</v>
      </c>
      <c r="BK319" s="205">
        <f>ROUND(I319*H319,2)</f>
        <v>0</v>
      </c>
      <c r="BL319" s="18" t="s">
        <v>256</v>
      </c>
      <c r="BM319" s="204" t="s">
        <v>1298</v>
      </c>
    </row>
    <row r="320" spans="1:47" s="2" customFormat="1" ht="39">
      <c r="A320" s="36"/>
      <c r="B320" s="37"/>
      <c r="C320" s="38"/>
      <c r="D320" s="208" t="s">
        <v>271</v>
      </c>
      <c r="E320" s="38"/>
      <c r="F320" s="250" t="s">
        <v>1265</v>
      </c>
      <c r="G320" s="38"/>
      <c r="H320" s="38"/>
      <c r="I320" s="251"/>
      <c r="J320" s="38"/>
      <c r="K320" s="38"/>
      <c r="L320" s="41"/>
      <c r="M320" s="252"/>
      <c r="N320" s="253"/>
      <c r="O320" s="73"/>
      <c r="P320" s="73"/>
      <c r="Q320" s="73"/>
      <c r="R320" s="73"/>
      <c r="S320" s="73"/>
      <c r="T320" s="74"/>
      <c r="U320" s="36"/>
      <c r="V320" s="36"/>
      <c r="W320" s="36"/>
      <c r="X320" s="36"/>
      <c r="Y320" s="36"/>
      <c r="Z320" s="36"/>
      <c r="AA320" s="36"/>
      <c r="AB320" s="36"/>
      <c r="AC320" s="36"/>
      <c r="AD320" s="36"/>
      <c r="AE320" s="36"/>
      <c r="AT320" s="18" t="s">
        <v>271</v>
      </c>
      <c r="AU320" s="18" t="s">
        <v>91</v>
      </c>
    </row>
    <row r="321" spans="1:65" s="2" customFormat="1" ht="16.5" customHeight="1">
      <c r="A321" s="36"/>
      <c r="B321" s="37"/>
      <c r="C321" s="193" t="s">
        <v>518</v>
      </c>
      <c r="D321" s="193" t="s">
        <v>164</v>
      </c>
      <c r="E321" s="194" t="s">
        <v>1299</v>
      </c>
      <c r="F321" s="195" t="s">
        <v>1300</v>
      </c>
      <c r="G321" s="196" t="s">
        <v>980</v>
      </c>
      <c r="H321" s="197">
        <v>24</v>
      </c>
      <c r="I321" s="198"/>
      <c r="J321" s="199">
        <f>ROUND(I321*H321,2)</f>
        <v>0</v>
      </c>
      <c r="K321" s="195" t="s">
        <v>286</v>
      </c>
      <c r="L321" s="41"/>
      <c r="M321" s="200" t="s">
        <v>1</v>
      </c>
      <c r="N321" s="201" t="s">
        <v>47</v>
      </c>
      <c r="O321" s="73"/>
      <c r="P321" s="202">
        <f>O321*H321</f>
        <v>0</v>
      </c>
      <c r="Q321" s="202">
        <v>0</v>
      </c>
      <c r="R321" s="202">
        <f>Q321*H321</f>
        <v>0</v>
      </c>
      <c r="S321" s="202">
        <v>0</v>
      </c>
      <c r="T321" s="203">
        <f>S321*H321</f>
        <v>0</v>
      </c>
      <c r="U321" s="36"/>
      <c r="V321" s="36"/>
      <c r="W321" s="36"/>
      <c r="X321" s="36"/>
      <c r="Y321" s="36"/>
      <c r="Z321" s="36"/>
      <c r="AA321" s="36"/>
      <c r="AB321" s="36"/>
      <c r="AC321" s="36"/>
      <c r="AD321" s="36"/>
      <c r="AE321" s="36"/>
      <c r="AR321" s="204" t="s">
        <v>256</v>
      </c>
      <c r="AT321" s="204" t="s">
        <v>164</v>
      </c>
      <c r="AU321" s="204" t="s">
        <v>91</v>
      </c>
      <c r="AY321" s="18" t="s">
        <v>162</v>
      </c>
      <c r="BE321" s="205">
        <f>IF(N321="základní",J321,0)</f>
        <v>0</v>
      </c>
      <c r="BF321" s="205">
        <f>IF(N321="snížená",J321,0)</f>
        <v>0</v>
      </c>
      <c r="BG321" s="205">
        <f>IF(N321="zákl. přenesená",J321,0)</f>
        <v>0</v>
      </c>
      <c r="BH321" s="205">
        <f>IF(N321="sníž. přenesená",J321,0)</f>
        <v>0</v>
      </c>
      <c r="BI321" s="205">
        <f>IF(N321="nulová",J321,0)</f>
        <v>0</v>
      </c>
      <c r="BJ321" s="18" t="s">
        <v>89</v>
      </c>
      <c r="BK321" s="205">
        <f>ROUND(I321*H321,2)</f>
        <v>0</v>
      </c>
      <c r="BL321" s="18" t="s">
        <v>256</v>
      </c>
      <c r="BM321" s="204" t="s">
        <v>1301</v>
      </c>
    </row>
    <row r="322" spans="1:47" s="2" customFormat="1" ht="39">
      <c r="A322" s="36"/>
      <c r="B322" s="37"/>
      <c r="C322" s="38"/>
      <c r="D322" s="208" t="s">
        <v>271</v>
      </c>
      <c r="E322" s="38"/>
      <c r="F322" s="250" t="s">
        <v>1265</v>
      </c>
      <c r="G322" s="38"/>
      <c r="H322" s="38"/>
      <c r="I322" s="251"/>
      <c r="J322" s="38"/>
      <c r="K322" s="38"/>
      <c r="L322" s="41"/>
      <c r="M322" s="252"/>
      <c r="N322" s="253"/>
      <c r="O322" s="73"/>
      <c r="P322" s="73"/>
      <c r="Q322" s="73"/>
      <c r="R322" s="73"/>
      <c r="S322" s="73"/>
      <c r="T322" s="74"/>
      <c r="U322" s="36"/>
      <c r="V322" s="36"/>
      <c r="W322" s="36"/>
      <c r="X322" s="36"/>
      <c r="Y322" s="36"/>
      <c r="Z322" s="36"/>
      <c r="AA322" s="36"/>
      <c r="AB322" s="36"/>
      <c r="AC322" s="36"/>
      <c r="AD322" s="36"/>
      <c r="AE322" s="36"/>
      <c r="AT322" s="18" t="s">
        <v>271</v>
      </c>
      <c r="AU322" s="18" t="s">
        <v>91</v>
      </c>
    </row>
    <row r="323" spans="1:65" s="2" customFormat="1" ht="16.5" customHeight="1">
      <c r="A323" s="36"/>
      <c r="B323" s="37"/>
      <c r="C323" s="193" t="s">
        <v>523</v>
      </c>
      <c r="D323" s="193" t="s">
        <v>164</v>
      </c>
      <c r="E323" s="194" t="s">
        <v>1302</v>
      </c>
      <c r="F323" s="195" t="s">
        <v>1303</v>
      </c>
      <c r="G323" s="196" t="s">
        <v>980</v>
      </c>
      <c r="H323" s="197">
        <v>10</v>
      </c>
      <c r="I323" s="198"/>
      <c r="J323" s="199">
        <f>ROUND(I323*H323,2)</f>
        <v>0</v>
      </c>
      <c r="K323" s="195" t="s">
        <v>286</v>
      </c>
      <c r="L323" s="41"/>
      <c r="M323" s="200" t="s">
        <v>1</v>
      </c>
      <c r="N323" s="201" t="s">
        <v>47</v>
      </c>
      <c r="O323" s="73"/>
      <c r="P323" s="202">
        <f>O323*H323</f>
        <v>0</v>
      </c>
      <c r="Q323" s="202">
        <v>0</v>
      </c>
      <c r="R323" s="202">
        <f>Q323*H323</f>
        <v>0</v>
      </c>
      <c r="S323" s="202">
        <v>0</v>
      </c>
      <c r="T323" s="203">
        <f>S323*H323</f>
        <v>0</v>
      </c>
      <c r="U323" s="36"/>
      <c r="V323" s="36"/>
      <c r="W323" s="36"/>
      <c r="X323" s="36"/>
      <c r="Y323" s="36"/>
      <c r="Z323" s="36"/>
      <c r="AA323" s="36"/>
      <c r="AB323" s="36"/>
      <c r="AC323" s="36"/>
      <c r="AD323" s="36"/>
      <c r="AE323" s="36"/>
      <c r="AR323" s="204" t="s">
        <v>256</v>
      </c>
      <c r="AT323" s="204" t="s">
        <v>164</v>
      </c>
      <c r="AU323" s="204" t="s">
        <v>91</v>
      </c>
      <c r="AY323" s="18" t="s">
        <v>162</v>
      </c>
      <c r="BE323" s="205">
        <f>IF(N323="základní",J323,0)</f>
        <v>0</v>
      </c>
      <c r="BF323" s="205">
        <f>IF(N323="snížená",J323,0)</f>
        <v>0</v>
      </c>
      <c r="BG323" s="205">
        <f>IF(N323="zákl. přenesená",J323,0)</f>
        <v>0</v>
      </c>
      <c r="BH323" s="205">
        <f>IF(N323="sníž. přenesená",J323,0)</f>
        <v>0</v>
      </c>
      <c r="BI323" s="205">
        <f>IF(N323="nulová",J323,0)</f>
        <v>0</v>
      </c>
      <c r="BJ323" s="18" t="s">
        <v>89</v>
      </c>
      <c r="BK323" s="205">
        <f>ROUND(I323*H323,2)</f>
        <v>0</v>
      </c>
      <c r="BL323" s="18" t="s">
        <v>256</v>
      </c>
      <c r="BM323" s="204" t="s">
        <v>1304</v>
      </c>
    </row>
    <row r="324" spans="1:47" s="2" customFormat="1" ht="39">
      <c r="A324" s="36"/>
      <c r="B324" s="37"/>
      <c r="C324" s="38"/>
      <c r="D324" s="208" t="s">
        <v>271</v>
      </c>
      <c r="E324" s="38"/>
      <c r="F324" s="250" t="s">
        <v>1265</v>
      </c>
      <c r="G324" s="38"/>
      <c r="H324" s="38"/>
      <c r="I324" s="251"/>
      <c r="J324" s="38"/>
      <c r="K324" s="38"/>
      <c r="L324" s="41"/>
      <c r="M324" s="252"/>
      <c r="N324" s="253"/>
      <c r="O324" s="73"/>
      <c r="P324" s="73"/>
      <c r="Q324" s="73"/>
      <c r="R324" s="73"/>
      <c r="S324" s="73"/>
      <c r="T324" s="74"/>
      <c r="U324" s="36"/>
      <c r="V324" s="36"/>
      <c r="W324" s="36"/>
      <c r="X324" s="36"/>
      <c r="Y324" s="36"/>
      <c r="Z324" s="36"/>
      <c r="AA324" s="36"/>
      <c r="AB324" s="36"/>
      <c r="AC324" s="36"/>
      <c r="AD324" s="36"/>
      <c r="AE324" s="36"/>
      <c r="AT324" s="18" t="s">
        <v>271</v>
      </c>
      <c r="AU324" s="18" t="s">
        <v>91</v>
      </c>
    </row>
    <row r="325" spans="1:65" s="2" customFormat="1" ht="16.5" customHeight="1">
      <c r="A325" s="36"/>
      <c r="B325" s="37"/>
      <c r="C325" s="193" t="s">
        <v>527</v>
      </c>
      <c r="D325" s="193" t="s">
        <v>164</v>
      </c>
      <c r="E325" s="194" t="s">
        <v>1305</v>
      </c>
      <c r="F325" s="195" t="s">
        <v>1306</v>
      </c>
      <c r="G325" s="196" t="s">
        <v>980</v>
      </c>
      <c r="H325" s="197">
        <v>12</v>
      </c>
      <c r="I325" s="198"/>
      <c r="J325" s="199">
        <f>ROUND(I325*H325,2)</f>
        <v>0</v>
      </c>
      <c r="K325" s="195" t="s">
        <v>286</v>
      </c>
      <c r="L325" s="41"/>
      <c r="M325" s="200" t="s">
        <v>1</v>
      </c>
      <c r="N325" s="201" t="s">
        <v>47</v>
      </c>
      <c r="O325" s="73"/>
      <c r="P325" s="202">
        <f>O325*H325</f>
        <v>0</v>
      </c>
      <c r="Q325" s="202">
        <v>0</v>
      </c>
      <c r="R325" s="202">
        <f>Q325*H325</f>
        <v>0</v>
      </c>
      <c r="S325" s="202">
        <v>0</v>
      </c>
      <c r="T325" s="203">
        <f>S325*H325</f>
        <v>0</v>
      </c>
      <c r="U325" s="36"/>
      <c r="V325" s="36"/>
      <c r="W325" s="36"/>
      <c r="X325" s="36"/>
      <c r="Y325" s="36"/>
      <c r="Z325" s="36"/>
      <c r="AA325" s="36"/>
      <c r="AB325" s="36"/>
      <c r="AC325" s="36"/>
      <c r="AD325" s="36"/>
      <c r="AE325" s="36"/>
      <c r="AR325" s="204" t="s">
        <v>256</v>
      </c>
      <c r="AT325" s="204" t="s">
        <v>164</v>
      </c>
      <c r="AU325" s="204" t="s">
        <v>91</v>
      </c>
      <c r="AY325" s="18" t="s">
        <v>162</v>
      </c>
      <c r="BE325" s="205">
        <f>IF(N325="základní",J325,0)</f>
        <v>0</v>
      </c>
      <c r="BF325" s="205">
        <f>IF(N325="snížená",J325,0)</f>
        <v>0</v>
      </c>
      <c r="BG325" s="205">
        <f>IF(N325="zákl. přenesená",J325,0)</f>
        <v>0</v>
      </c>
      <c r="BH325" s="205">
        <f>IF(N325="sníž. přenesená",J325,0)</f>
        <v>0</v>
      </c>
      <c r="BI325" s="205">
        <f>IF(N325="nulová",J325,0)</f>
        <v>0</v>
      </c>
      <c r="BJ325" s="18" t="s">
        <v>89</v>
      </c>
      <c r="BK325" s="205">
        <f>ROUND(I325*H325,2)</f>
        <v>0</v>
      </c>
      <c r="BL325" s="18" t="s">
        <v>256</v>
      </c>
      <c r="BM325" s="204" t="s">
        <v>1307</v>
      </c>
    </row>
    <row r="326" spans="1:47" s="2" customFormat="1" ht="39">
      <c r="A326" s="36"/>
      <c r="B326" s="37"/>
      <c r="C326" s="38"/>
      <c r="D326" s="208" t="s">
        <v>271</v>
      </c>
      <c r="E326" s="38"/>
      <c r="F326" s="250" t="s">
        <v>1265</v>
      </c>
      <c r="G326" s="38"/>
      <c r="H326" s="38"/>
      <c r="I326" s="251"/>
      <c r="J326" s="38"/>
      <c r="K326" s="38"/>
      <c r="L326" s="41"/>
      <c r="M326" s="252"/>
      <c r="N326" s="253"/>
      <c r="O326" s="73"/>
      <c r="P326" s="73"/>
      <c r="Q326" s="73"/>
      <c r="R326" s="73"/>
      <c r="S326" s="73"/>
      <c r="T326" s="74"/>
      <c r="U326" s="36"/>
      <c r="V326" s="36"/>
      <c r="W326" s="36"/>
      <c r="X326" s="36"/>
      <c r="Y326" s="36"/>
      <c r="Z326" s="36"/>
      <c r="AA326" s="36"/>
      <c r="AB326" s="36"/>
      <c r="AC326" s="36"/>
      <c r="AD326" s="36"/>
      <c r="AE326" s="36"/>
      <c r="AT326" s="18" t="s">
        <v>271</v>
      </c>
      <c r="AU326" s="18" t="s">
        <v>91</v>
      </c>
    </row>
    <row r="327" spans="1:65" s="2" customFormat="1" ht="16.5" customHeight="1">
      <c r="A327" s="36"/>
      <c r="B327" s="37"/>
      <c r="C327" s="193" t="s">
        <v>532</v>
      </c>
      <c r="D327" s="193" t="s">
        <v>164</v>
      </c>
      <c r="E327" s="194" t="s">
        <v>1308</v>
      </c>
      <c r="F327" s="195" t="s">
        <v>1309</v>
      </c>
      <c r="G327" s="196" t="s">
        <v>980</v>
      </c>
      <c r="H327" s="197">
        <v>19</v>
      </c>
      <c r="I327" s="198"/>
      <c r="J327" s="199">
        <f>ROUND(I327*H327,2)</f>
        <v>0</v>
      </c>
      <c r="K327" s="195" t="s">
        <v>286</v>
      </c>
      <c r="L327" s="41"/>
      <c r="M327" s="200" t="s">
        <v>1</v>
      </c>
      <c r="N327" s="201" t="s">
        <v>47</v>
      </c>
      <c r="O327" s="73"/>
      <c r="P327" s="202">
        <f>O327*H327</f>
        <v>0</v>
      </c>
      <c r="Q327" s="202">
        <v>0</v>
      </c>
      <c r="R327" s="202">
        <f>Q327*H327</f>
        <v>0</v>
      </c>
      <c r="S327" s="202">
        <v>0</v>
      </c>
      <c r="T327" s="203">
        <f>S327*H327</f>
        <v>0</v>
      </c>
      <c r="U327" s="36"/>
      <c r="V327" s="36"/>
      <c r="W327" s="36"/>
      <c r="X327" s="36"/>
      <c r="Y327" s="36"/>
      <c r="Z327" s="36"/>
      <c r="AA327" s="36"/>
      <c r="AB327" s="36"/>
      <c r="AC327" s="36"/>
      <c r="AD327" s="36"/>
      <c r="AE327" s="36"/>
      <c r="AR327" s="204" t="s">
        <v>256</v>
      </c>
      <c r="AT327" s="204" t="s">
        <v>164</v>
      </c>
      <c r="AU327" s="204" t="s">
        <v>91</v>
      </c>
      <c r="AY327" s="18" t="s">
        <v>162</v>
      </c>
      <c r="BE327" s="205">
        <f>IF(N327="základní",J327,0)</f>
        <v>0</v>
      </c>
      <c r="BF327" s="205">
        <f>IF(N327="snížená",J327,0)</f>
        <v>0</v>
      </c>
      <c r="BG327" s="205">
        <f>IF(N327="zákl. přenesená",J327,0)</f>
        <v>0</v>
      </c>
      <c r="BH327" s="205">
        <f>IF(N327="sníž. přenesená",J327,0)</f>
        <v>0</v>
      </c>
      <c r="BI327" s="205">
        <f>IF(N327="nulová",J327,0)</f>
        <v>0</v>
      </c>
      <c r="BJ327" s="18" t="s">
        <v>89</v>
      </c>
      <c r="BK327" s="205">
        <f>ROUND(I327*H327,2)</f>
        <v>0</v>
      </c>
      <c r="BL327" s="18" t="s">
        <v>256</v>
      </c>
      <c r="BM327" s="204" t="s">
        <v>1310</v>
      </c>
    </row>
    <row r="328" spans="1:47" s="2" customFormat="1" ht="39">
      <c r="A328" s="36"/>
      <c r="B328" s="37"/>
      <c r="C328" s="38"/>
      <c r="D328" s="208" t="s">
        <v>271</v>
      </c>
      <c r="E328" s="38"/>
      <c r="F328" s="250" t="s">
        <v>1265</v>
      </c>
      <c r="G328" s="38"/>
      <c r="H328" s="38"/>
      <c r="I328" s="251"/>
      <c r="J328" s="38"/>
      <c r="K328" s="38"/>
      <c r="L328" s="41"/>
      <c r="M328" s="252"/>
      <c r="N328" s="253"/>
      <c r="O328" s="73"/>
      <c r="P328" s="73"/>
      <c r="Q328" s="73"/>
      <c r="R328" s="73"/>
      <c r="S328" s="73"/>
      <c r="T328" s="74"/>
      <c r="U328" s="36"/>
      <c r="V328" s="36"/>
      <c r="W328" s="36"/>
      <c r="X328" s="36"/>
      <c r="Y328" s="36"/>
      <c r="Z328" s="36"/>
      <c r="AA328" s="36"/>
      <c r="AB328" s="36"/>
      <c r="AC328" s="36"/>
      <c r="AD328" s="36"/>
      <c r="AE328" s="36"/>
      <c r="AT328" s="18" t="s">
        <v>271</v>
      </c>
      <c r="AU328" s="18" t="s">
        <v>91</v>
      </c>
    </row>
    <row r="329" spans="1:65" s="2" customFormat="1" ht="16.5" customHeight="1">
      <c r="A329" s="36"/>
      <c r="B329" s="37"/>
      <c r="C329" s="193" t="s">
        <v>538</v>
      </c>
      <c r="D329" s="193" t="s">
        <v>164</v>
      </c>
      <c r="E329" s="194" t="s">
        <v>1311</v>
      </c>
      <c r="F329" s="195" t="s">
        <v>1312</v>
      </c>
      <c r="G329" s="196" t="s">
        <v>980</v>
      </c>
      <c r="H329" s="197">
        <v>6</v>
      </c>
      <c r="I329" s="198"/>
      <c r="J329" s="199">
        <f>ROUND(I329*H329,2)</f>
        <v>0</v>
      </c>
      <c r="K329" s="195" t="s">
        <v>286</v>
      </c>
      <c r="L329" s="41"/>
      <c r="M329" s="200" t="s">
        <v>1</v>
      </c>
      <c r="N329" s="201" t="s">
        <v>47</v>
      </c>
      <c r="O329" s="73"/>
      <c r="P329" s="202">
        <f>O329*H329</f>
        <v>0</v>
      </c>
      <c r="Q329" s="202">
        <v>0</v>
      </c>
      <c r="R329" s="202">
        <f>Q329*H329</f>
        <v>0</v>
      </c>
      <c r="S329" s="202">
        <v>0</v>
      </c>
      <c r="T329" s="203">
        <f>S329*H329</f>
        <v>0</v>
      </c>
      <c r="U329" s="36"/>
      <c r="V329" s="36"/>
      <c r="W329" s="36"/>
      <c r="X329" s="36"/>
      <c r="Y329" s="36"/>
      <c r="Z329" s="36"/>
      <c r="AA329" s="36"/>
      <c r="AB329" s="36"/>
      <c r="AC329" s="36"/>
      <c r="AD329" s="36"/>
      <c r="AE329" s="36"/>
      <c r="AR329" s="204" t="s">
        <v>256</v>
      </c>
      <c r="AT329" s="204" t="s">
        <v>164</v>
      </c>
      <c r="AU329" s="204" t="s">
        <v>91</v>
      </c>
      <c r="AY329" s="18" t="s">
        <v>162</v>
      </c>
      <c r="BE329" s="205">
        <f>IF(N329="základní",J329,0)</f>
        <v>0</v>
      </c>
      <c r="BF329" s="205">
        <f>IF(N329="snížená",J329,0)</f>
        <v>0</v>
      </c>
      <c r="BG329" s="205">
        <f>IF(N329="zákl. přenesená",J329,0)</f>
        <v>0</v>
      </c>
      <c r="BH329" s="205">
        <f>IF(N329="sníž. přenesená",J329,0)</f>
        <v>0</v>
      </c>
      <c r="BI329" s="205">
        <f>IF(N329="nulová",J329,0)</f>
        <v>0</v>
      </c>
      <c r="BJ329" s="18" t="s">
        <v>89</v>
      </c>
      <c r="BK329" s="205">
        <f>ROUND(I329*H329,2)</f>
        <v>0</v>
      </c>
      <c r="BL329" s="18" t="s">
        <v>256</v>
      </c>
      <c r="BM329" s="204" t="s">
        <v>1313</v>
      </c>
    </row>
    <row r="330" spans="1:47" s="2" customFormat="1" ht="39">
      <c r="A330" s="36"/>
      <c r="B330" s="37"/>
      <c r="C330" s="38"/>
      <c r="D330" s="208" t="s">
        <v>271</v>
      </c>
      <c r="E330" s="38"/>
      <c r="F330" s="250" t="s">
        <v>1265</v>
      </c>
      <c r="G330" s="38"/>
      <c r="H330" s="38"/>
      <c r="I330" s="251"/>
      <c r="J330" s="38"/>
      <c r="K330" s="38"/>
      <c r="L330" s="41"/>
      <c r="M330" s="252"/>
      <c r="N330" s="253"/>
      <c r="O330" s="73"/>
      <c r="P330" s="73"/>
      <c r="Q330" s="73"/>
      <c r="R330" s="73"/>
      <c r="S330" s="73"/>
      <c r="T330" s="74"/>
      <c r="U330" s="36"/>
      <c r="V330" s="36"/>
      <c r="W330" s="36"/>
      <c r="X330" s="36"/>
      <c r="Y330" s="36"/>
      <c r="Z330" s="36"/>
      <c r="AA330" s="36"/>
      <c r="AB330" s="36"/>
      <c r="AC330" s="36"/>
      <c r="AD330" s="36"/>
      <c r="AE330" s="36"/>
      <c r="AT330" s="18" t="s">
        <v>271</v>
      </c>
      <c r="AU330" s="18" t="s">
        <v>91</v>
      </c>
    </row>
    <row r="331" spans="1:65" s="2" customFormat="1" ht="16.5" customHeight="1">
      <c r="A331" s="36"/>
      <c r="B331" s="37"/>
      <c r="C331" s="193" t="s">
        <v>546</v>
      </c>
      <c r="D331" s="193" t="s">
        <v>164</v>
      </c>
      <c r="E331" s="194" t="s">
        <v>1314</v>
      </c>
      <c r="F331" s="195" t="s">
        <v>1315</v>
      </c>
      <c r="G331" s="196" t="s">
        <v>980</v>
      </c>
      <c r="H331" s="197">
        <v>26</v>
      </c>
      <c r="I331" s="198"/>
      <c r="J331" s="199">
        <f>ROUND(I331*H331,2)</f>
        <v>0</v>
      </c>
      <c r="K331" s="195" t="s">
        <v>286</v>
      </c>
      <c r="L331" s="41"/>
      <c r="M331" s="200" t="s">
        <v>1</v>
      </c>
      <c r="N331" s="201" t="s">
        <v>47</v>
      </c>
      <c r="O331" s="73"/>
      <c r="P331" s="202">
        <f>O331*H331</f>
        <v>0</v>
      </c>
      <c r="Q331" s="202">
        <v>0</v>
      </c>
      <c r="R331" s="202">
        <f>Q331*H331</f>
        <v>0</v>
      </c>
      <c r="S331" s="202">
        <v>0</v>
      </c>
      <c r="T331" s="203">
        <f>S331*H331</f>
        <v>0</v>
      </c>
      <c r="U331" s="36"/>
      <c r="V331" s="36"/>
      <c r="W331" s="36"/>
      <c r="X331" s="36"/>
      <c r="Y331" s="36"/>
      <c r="Z331" s="36"/>
      <c r="AA331" s="36"/>
      <c r="AB331" s="36"/>
      <c r="AC331" s="36"/>
      <c r="AD331" s="36"/>
      <c r="AE331" s="36"/>
      <c r="AR331" s="204" t="s">
        <v>256</v>
      </c>
      <c r="AT331" s="204" t="s">
        <v>164</v>
      </c>
      <c r="AU331" s="204" t="s">
        <v>91</v>
      </c>
      <c r="AY331" s="18" t="s">
        <v>162</v>
      </c>
      <c r="BE331" s="205">
        <f>IF(N331="základní",J331,0)</f>
        <v>0</v>
      </c>
      <c r="BF331" s="205">
        <f>IF(N331="snížená",J331,0)</f>
        <v>0</v>
      </c>
      <c r="BG331" s="205">
        <f>IF(N331="zákl. přenesená",J331,0)</f>
        <v>0</v>
      </c>
      <c r="BH331" s="205">
        <f>IF(N331="sníž. přenesená",J331,0)</f>
        <v>0</v>
      </c>
      <c r="BI331" s="205">
        <f>IF(N331="nulová",J331,0)</f>
        <v>0</v>
      </c>
      <c r="BJ331" s="18" t="s">
        <v>89</v>
      </c>
      <c r="BK331" s="205">
        <f>ROUND(I331*H331,2)</f>
        <v>0</v>
      </c>
      <c r="BL331" s="18" t="s">
        <v>256</v>
      </c>
      <c r="BM331" s="204" t="s">
        <v>1316</v>
      </c>
    </row>
    <row r="332" spans="1:47" s="2" customFormat="1" ht="39">
      <c r="A332" s="36"/>
      <c r="B332" s="37"/>
      <c r="C332" s="38"/>
      <c r="D332" s="208" t="s">
        <v>271</v>
      </c>
      <c r="E332" s="38"/>
      <c r="F332" s="250" t="s">
        <v>1265</v>
      </c>
      <c r="G332" s="38"/>
      <c r="H332" s="38"/>
      <c r="I332" s="251"/>
      <c r="J332" s="38"/>
      <c r="K332" s="38"/>
      <c r="L332" s="41"/>
      <c r="M332" s="252"/>
      <c r="N332" s="253"/>
      <c r="O332" s="73"/>
      <c r="P332" s="73"/>
      <c r="Q332" s="73"/>
      <c r="R332" s="73"/>
      <c r="S332" s="73"/>
      <c r="T332" s="74"/>
      <c r="U332" s="36"/>
      <c r="V332" s="36"/>
      <c r="W332" s="36"/>
      <c r="X332" s="36"/>
      <c r="Y332" s="36"/>
      <c r="Z332" s="36"/>
      <c r="AA332" s="36"/>
      <c r="AB332" s="36"/>
      <c r="AC332" s="36"/>
      <c r="AD332" s="36"/>
      <c r="AE332" s="36"/>
      <c r="AT332" s="18" t="s">
        <v>271</v>
      </c>
      <c r="AU332" s="18" t="s">
        <v>91</v>
      </c>
    </row>
    <row r="333" spans="1:65" s="2" customFormat="1" ht="16.5" customHeight="1">
      <c r="A333" s="36"/>
      <c r="B333" s="37"/>
      <c r="C333" s="193" t="s">
        <v>551</v>
      </c>
      <c r="D333" s="193" t="s">
        <v>164</v>
      </c>
      <c r="E333" s="194" t="s">
        <v>1317</v>
      </c>
      <c r="F333" s="195" t="s">
        <v>1318</v>
      </c>
      <c r="G333" s="196" t="s">
        <v>980</v>
      </c>
      <c r="H333" s="197">
        <v>5</v>
      </c>
      <c r="I333" s="198"/>
      <c r="J333" s="199">
        <f>ROUND(I333*H333,2)</f>
        <v>0</v>
      </c>
      <c r="K333" s="195" t="s">
        <v>286</v>
      </c>
      <c r="L333" s="41"/>
      <c r="M333" s="200" t="s">
        <v>1</v>
      </c>
      <c r="N333" s="201" t="s">
        <v>47</v>
      </c>
      <c r="O333" s="73"/>
      <c r="P333" s="202">
        <f>O333*H333</f>
        <v>0</v>
      </c>
      <c r="Q333" s="202">
        <v>0</v>
      </c>
      <c r="R333" s="202">
        <f>Q333*H333</f>
        <v>0</v>
      </c>
      <c r="S333" s="202">
        <v>0</v>
      </c>
      <c r="T333" s="203">
        <f>S333*H333</f>
        <v>0</v>
      </c>
      <c r="U333" s="36"/>
      <c r="V333" s="36"/>
      <c r="W333" s="36"/>
      <c r="X333" s="36"/>
      <c r="Y333" s="36"/>
      <c r="Z333" s="36"/>
      <c r="AA333" s="36"/>
      <c r="AB333" s="36"/>
      <c r="AC333" s="36"/>
      <c r="AD333" s="36"/>
      <c r="AE333" s="36"/>
      <c r="AR333" s="204" t="s">
        <v>256</v>
      </c>
      <c r="AT333" s="204" t="s">
        <v>164</v>
      </c>
      <c r="AU333" s="204" t="s">
        <v>91</v>
      </c>
      <c r="AY333" s="18" t="s">
        <v>162</v>
      </c>
      <c r="BE333" s="205">
        <f>IF(N333="základní",J333,0)</f>
        <v>0</v>
      </c>
      <c r="BF333" s="205">
        <f>IF(N333="snížená",J333,0)</f>
        <v>0</v>
      </c>
      <c r="BG333" s="205">
        <f>IF(N333="zákl. přenesená",J333,0)</f>
        <v>0</v>
      </c>
      <c r="BH333" s="205">
        <f>IF(N333="sníž. přenesená",J333,0)</f>
        <v>0</v>
      </c>
      <c r="BI333" s="205">
        <f>IF(N333="nulová",J333,0)</f>
        <v>0</v>
      </c>
      <c r="BJ333" s="18" t="s">
        <v>89</v>
      </c>
      <c r="BK333" s="205">
        <f>ROUND(I333*H333,2)</f>
        <v>0</v>
      </c>
      <c r="BL333" s="18" t="s">
        <v>256</v>
      </c>
      <c r="BM333" s="204" t="s">
        <v>1319</v>
      </c>
    </row>
    <row r="334" spans="1:47" s="2" customFormat="1" ht="39">
      <c r="A334" s="36"/>
      <c r="B334" s="37"/>
      <c r="C334" s="38"/>
      <c r="D334" s="208" t="s">
        <v>271</v>
      </c>
      <c r="E334" s="38"/>
      <c r="F334" s="250" t="s">
        <v>1265</v>
      </c>
      <c r="G334" s="38"/>
      <c r="H334" s="38"/>
      <c r="I334" s="251"/>
      <c r="J334" s="38"/>
      <c r="K334" s="38"/>
      <c r="L334" s="41"/>
      <c r="M334" s="252"/>
      <c r="N334" s="253"/>
      <c r="O334" s="73"/>
      <c r="P334" s="73"/>
      <c r="Q334" s="73"/>
      <c r="R334" s="73"/>
      <c r="S334" s="73"/>
      <c r="T334" s="74"/>
      <c r="U334" s="36"/>
      <c r="V334" s="36"/>
      <c r="W334" s="36"/>
      <c r="X334" s="36"/>
      <c r="Y334" s="36"/>
      <c r="Z334" s="36"/>
      <c r="AA334" s="36"/>
      <c r="AB334" s="36"/>
      <c r="AC334" s="36"/>
      <c r="AD334" s="36"/>
      <c r="AE334" s="36"/>
      <c r="AT334" s="18" t="s">
        <v>271</v>
      </c>
      <c r="AU334" s="18" t="s">
        <v>91</v>
      </c>
    </row>
    <row r="335" spans="1:65" s="2" customFormat="1" ht="16.5" customHeight="1">
      <c r="A335" s="36"/>
      <c r="B335" s="37"/>
      <c r="C335" s="193" t="s">
        <v>556</v>
      </c>
      <c r="D335" s="193" t="s">
        <v>164</v>
      </c>
      <c r="E335" s="194" t="s">
        <v>1320</v>
      </c>
      <c r="F335" s="195" t="s">
        <v>1321</v>
      </c>
      <c r="G335" s="196" t="s">
        <v>980</v>
      </c>
      <c r="H335" s="197">
        <v>1</v>
      </c>
      <c r="I335" s="198"/>
      <c r="J335" s="199">
        <f>ROUND(I335*H335,2)</f>
        <v>0</v>
      </c>
      <c r="K335" s="195" t="s">
        <v>286</v>
      </c>
      <c r="L335" s="41"/>
      <c r="M335" s="200" t="s">
        <v>1</v>
      </c>
      <c r="N335" s="201" t="s">
        <v>47</v>
      </c>
      <c r="O335" s="73"/>
      <c r="P335" s="202">
        <f>O335*H335</f>
        <v>0</v>
      </c>
      <c r="Q335" s="202">
        <v>0</v>
      </c>
      <c r="R335" s="202">
        <f>Q335*H335</f>
        <v>0</v>
      </c>
      <c r="S335" s="202">
        <v>0</v>
      </c>
      <c r="T335" s="203">
        <f>S335*H335</f>
        <v>0</v>
      </c>
      <c r="U335" s="36"/>
      <c r="V335" s="36"/>
      <c r="W335" s="36"/>
      <c r="X335" s="36"/>
      <c r="Y335" s="36"/>
      <c r="Z335" s="36"/>
      <c r="AA335" s="36"/>
      <c r="AB335" s="36"/>
      <c r="AC335" s="36"/>
      <c r="AD335" s="36"/>
      <c r="AE335" s="36"/>
      <c r="AR335" s="204" t="s">
        <v>256</v>
      </c>
      <c r="AT335" s="204" t="s">
        <v>164</v>
      </c>
      <c r="AU335" s="204" t="s">
        <v>91</v>
      </c>
      <c r="AY335" s="18" t="s">
        <v>162</v>
      </c>
      <c r="BE335" s="205">
        <f>IF(N335="základní",J335,0)</f>
        <v>0</v>
      </c>
      <c r="BF335" s="205">
        <f>IF(N335="snížená",J335,0)</f>
        <v>0</v>
      </c>
      <c r="BG335" s="205">
        <f>IF(N335="zákl. přenesená",J335,0)</f>
        <v>0</v>
      </c>
      <c r="BH335" s="205">
        <f>IF(N335="sníž. přenesená",J335,0)</f>
        <v>0</v>
      </c>
      <c r="BI335" s="205">
        <f>IF(N335="nulová",J335,0)</f>
        <v>0</v>
      </c>
      <c r="BJ335" s="18" t="s">
        <v>89</v>
      </c>
      <c r="BK335" s="205">
        <f>ROUND(I335*H335,2)</f>
        <v>0</v>
      </c>
      <c r="BL335" s="18" t="s">
        <v>256</v>
      </c>
      <c r="BM335" s="204" t="s">
        <v>1322</v>
      </c>
    </row>
    <row r="336" spans="1:47" s="2" customFormat="1" ht="39">
      <c r="A336" s="36"/>
      <c r="B336" s="37"/>
      <c r="C336" s="38"/>
      <c r="D336" s="208" t="s">
        <v>271</v>
      </c>
      <c r="E336" s="38"/>
      <c r="F336" s="250" t="s">
        <v>1265</v>
      </c>
      <c r="G336" s="38"/>
      <c r="H336" s="38"/>
      <c r="I336" s="251"/>
      <c r="J336" s="38"/>
      <c r="K336" s="38"/>
      <c r="L336" s="41"/>
      <c r="M336" s="252"/>
      <c r="N336" s="253"/>
      <c r="O336" s="73"/>
      <c r="P336" s="73"/>
      <c r="Q336" s="73"/>
      <c r="R336" s="73"/>
      <c r="S336" s="73"/>
      <c r="T336" s="74"/>
      <c r="U336" s="36"/>
      <c r="V336" s="36"/>
      <c r="W336" s="36"/>
      <c r="X336" s="36"/>
      <c r="Y336" s="36"/>
      <c r="Z336" s="36"/>
      <c r="AA336" s="36"/>
      <c r="AB336" s="36"/>
      <c r="AC336" s="36"/>
      <c r="AD336" s="36"/>
      <c r="AE336" s="36"/>
      <c r="AT336" s="18" t="s">
        <v>271</v>
      </c>
      <c r="AU336" s="18" t="s">
        <v>91</v>
      </c>
    </row>
    <row r="337" spans="1:65" s="2" customFormat="1" ht="16.5" customHeight="1">
      <c r="A337" s="36"/>
      <c r="B337" s="37"/>
      <c r="C337" s="193" t="s">
        <v>561</v>
      </c>
      <c r="D337" s="193" t="s">
        <v>164</v>
      </c>
      <c r="E337" s="194" t="s">
        <v>1323</v>
      </c>
      <c r="F337" s="195" t="s">
        <v>1324</v>
      </c>
      <c r="G337" s="196" t="s">
        <v>980</v>
      </c>
      <c r="H337" s="197">
        <v>5</v>
      </c>
      <c r="I337" s="198"/>
      <c r="J337" s="199">
        <f>ROUND(I337*H337,2)</f>
        <v>0</v>
      </c>
      <c r="K337" s="195" t="s">
        <v>286</v>
      </c>
      <c r="L337" s="41"/>
      <c r="M337" s="200" t="s">
        <v>1</v>
      </c>
      <c r="N337" s="201" t="s">
        <v>47</v>
      </c>
      <c r="O337" s="73"/>
      <c r="P337" s="202">
        <f>O337*H337</f>
        <v>0</v>
      </c>
      <c r="Q337" s="202">
        <v>0</v>
      </c>
      <c r="R337" s="202">
        <f>Q337*H337</f>
        <v>0</v>
      </c>
      <c r="S337" s="202">
        <v>0</v>
      </c>
      <c r="T337" s="203">
        <f>S337*H337</f>
        <v>0</v>
      </c>
      <c r="U337" s="36"/>
      <c r="V337" s="36"/>
      <c r="W337" s="36"/>
      <c r="X337" s="36"/>
      <c r="Y337" s="36"/>
      <c r="Z337" s="36"/>
      <c r="AA337" s="36"/>
      <c r="AB337" s="36"/>
      <c r="AC337" s="36"/>
      <c r="AD337" s="36"/>
      <c r="AE337" s="36"/>
      <c r="AR337" s="204" t="s">
        <v>256</v>
      </c>
      <c r="AT337" s="204" t="s">
        <v>164</v>
      </c>
      <c r="AU337" s="204" t="s">
        <v>91</v>
      </c>
      <c r="AY337" s="18" t="s">
        <v>162</v>
      </c>
      <c r="BE337" s="205">
        <f>IF(N337="základní",J337,0)</f>
        <v>0</v>
      </c>
      <c r="BF337" s="205">
        <f>IF(N337="snížená",J337,0)</f>
        <v>0</v>
      </c>
      <c r="BG337" s="205">
        <f>IF(N337="zákl. přenesená",J337,0)</f>
        <v>0</v>
      </c>
      <c r="BH337" s="205">
        <f>IF(N337="sníž. přenesená",J337,0)</f>
        <v>0</v>
      </c>
      <c r="BI337" s="205">
        <f>IF(N337="nulová",J337,0)</f>
        <v>0</v>
      </c>
      <c r="BJ337" s="18" t="s">
        <v>89</v>
      </c>
      <c r="BK337" s="205">
        <f>ROUND(I337*H337,2)</f>
        <v>0</v>
      </c>
      <c r="BL337" s="18" t="s">
        <v>256</v>
      </c>
      <c r="BM337" s="204" t="s">
        <v>1325</v>
      </c>
    </row>
    <row r="338" spans="1:47" s="2" customFormat="1" ht="39">
      <c r="A338" s="36"/>
      <c r="B338" s="37"/>
      <c r="C338" s="38"/>
      <c r="D338" s="208" t="s">
        <v>271</v>
      </c>
      <c r="E338" s="38"/>
      <c r="F338" s="250" t="s">
        <v>1265</v>
      </c>
      <c r="G338" s="38"/>
      <c r="H338" s="38"/>
      <c r="I338" s="251"/>
      <c r="J338" s="38"/>
      <c r="K338" s="38"/>
      <c r="L338" s="41"/>
      <c r="M338" s="252"/>
      <c r="N338" s="253"/>
      <c r="O338" s="73"/>
      <c r="P338" s="73"/>
      <c r="Q338" s="73"/>
      <c r="R338" s="73"/>
      <c r="S338" s="73"/>
      <c r="T338" s="74"/>
      <c r="U338" s="36"/>
      <c r="V338" s="36"/>
      <c r="W338" s="36"/>
      <c r="X338" s="36"/>
      <c r="Y338" s="36"/>
      <c r="Z338" s="36"/>
      <c r="AA338" s="36"/>
      <c r="AB338" s="36"/>
      <c r="AC338" s="36"/>
      <c r="AD338" s="36"/>
      <c r="AE338" s="36"/>
      <c r="AT338" s="18" t="s">
        <v>271</v>
      </c>
      <c r="AU338" s="18" t="s">
        <v>91</v>
      </c>
    </row>
    <row r="339" spans="1:65" s="2" customFormat="1" ht="16.5" customHeight="1">
      <c r="A339" s="36"/>
      <c r="B339" s="37"/>
      <c r="C339" s="193" t="s">
        <v>566</v>
      </c>
      <c r="D339" s="193" t="s">
        <v>164</v>
      </c>
      <c r="E339" s="194" t="s">
        <v>1326</v>
      </c>
      <c r="F339" s="195" t="s">
        <v>1327</v>
      </c>
      <c r="G339" s="196" t="s">
        <v>980</v>
      </c>
      <c r="H339" s="197">
        <v>2</v>
      </c>
      <c r="I339" s="198"/>
      <c r="J339" s="199">
        <f>ROUND(I339*H339,2)</f>
        <v>0</v>
      </c>
      <c r="K339" s="195" t="s">
        <v>286</v>
      </c>
      <c r="L339" s="41"/>
      <c r="M339" s="200" t="s">
        <v>1</v>
      </c>
      <c r="N339" s="201" t="s">
        <v>47</v>
      </c>
      <c r="O339" s="73"/>
      <c r="P339" s="202">
        <f>O339*H339</f>
        <v>0</v>
      </c>
      <c r="Q339" s="202">
        <v>0</v>
      </c>
      <c r="R339" s="202">
        <f>Q339*H339</f>
        <v>0</v>
      </c>
      <c r="S339" s="202">
        <v>0</v>
      </c>
      <c r="T339" s="203">
        <f>S339*H339</f>
        <v>0</v>
      </c>
      <c r="U339" s="36"/>
      <c r="V339" s="36"/>
      <c r="W339" s="36"/>
      <c r="X339" s="36"/>
      <c r="Y339" s="36"/>
      <c r="Z339" s="36"/>
      <c r="AA339" s="36"/>
      <c r="AB339" s="36"/>
      <c r="AC339" s="36"/>
      <c r="AD339" s="36"/>
      <c r="AE339" s="36"/>
      <c r="AR339" s="204" t="s">
        <v>256</v>
      </c>
      <c r="AT339" s="204" t="s">
        <v>164</v>
      </c>
      <c r="AU339" s="204" t="s">
        <v>91</v>
      </c>
      <c r="AY339" s="18" t="s">
        <v>162</v>
      </c>
      <c r="BE339" s="205">
        <f>IF(N339="základní",J339,0)</f>
        <v>0</v>
      </c>
      <c r="BF339" s="205">
        <f>IF(N339="snížená",J339,0)</f>
        <v>0</v>
      </c>
      <c r="BG339" s="205">
        <f>IF(N339="zákl. přenesená",J339,0)</f>
        <v>0</v>
      </c>
      <c r="BH339" s="205">
        <f>IF(N339="sníž. přenesená",J339,0)</f>
        <v>0</v>
      </c>
      <c r="BI339" s="205">
        <f>IF(N339="nulová",J339,0)</f>
        <v>0</v>
      </c>
      <c r="BJ339" s="18" t="s">
        <v>89</v>
      </c>
      <c r="BK339" s="205">
        <f>ROUND(I339*H339,2)</f>
        <v>0</v>
      </c>
      <c r="BL339" s="18" t="s">
        <v>256</v>
      </c>
      <c r="BM339" s="204" t="s">
        <v>1328</v>
      </c>
    </row>
    <row r="340" spans="1:47" s="2" customFormat="1" ht="39">
      <c r="A340" s="36"/>
      <c r="B340" s="37"/>
      <c r="C340" s="38"/>
      <c r="D340" s="208" t="s">
        <v>271</v>
      </c>
      <c r="E340" s="38"/>
      <c r="F340" s="250" t="s">
        <v>1265</v>
      </c>
      <c r="G340" s="38"/>
      <c r="H340" s="38"/>
      <c r="I340" s="251"/>
      <c r="J340" s="38"/>
      <c r="K340" s="38"/>
      <c r="L340" s="41"/>
      <c r="M340" s="252"/>
      <c r="N340" s="253"/>
      <c r="O340" s="73"/>
      <c r="P340" s="73"/>
      <c r="Q340" s="73"/>
      <c r="R340" s="73"/>
      <c r="S340" s="73"/>
      <c r="T340" s="74"/>
      <c r="U340" s="36"/>
      <c r="V340" s="36"/>
      <c r="W340" s="36"/>
      <c r="X340" s="36"/>
      <c r="Y340" s="36"/>
      <c r="Z340" s="36"/>
      <c r="AA340" s="36"/>
      <c r="AB340" s="36"/>
      <c r="AC340" s="36"/>
      <c r="AD340" s="36"/>
      <c r="AE340" s="36"/>
      <c r="AT340" s="18" t="s">
        <v>271</v>
      </c>
      <c r="AU340" s="18" t="s">
        <v>91</v>
      </c>
    </row>
    <row r="341" spans="1:65" s="2" customFormat="1" ht="16.5" customHeight="1">
      <c r="A341" s="36"/>
      <c r="B341" s="37"/>
      <c r="C341" s="193" t="s">
        <v>571</v>
      </c>
      <c r="D341" s="193" t="s">
        <v>164</v>
      </c>
      <c r="E341" s="194" t="s">
        <v>1329</v>
      </c>
      <c r="F341" s="195" t="s">
        <v>1330</v>
      </c>
      <c r="G341" s="196" t="s">
        <v>980</v>
      </c>
      <c r="H341" s="197">
        <v>4</v>
      </c>
      <c r="I341" s="198"/>
      <c r="J341" s="199">
        <f>ROUND(I341*H341,2)</f>
        <v>0</v>
      </c>
      <c r="K341" s="195" t="s">
        <v>286</v>
      </c>
      <c r="L341" s="41"/>
      <c r="M341" s="200" t="s">
        <v>1</v>
      </c>
      <c r="N341" s="201" t="s">
        <v>47</v>
      </c>
      <c r="O341" s="73"/>
      <c r="P341" s="202">
        <f>O341*H341</f>
        <v>0</v>
      </c>
      <c r="Q341" s="202">
        <v>0</v>
      </c>
      <c r="R341" s="202">
        <f>Q341*H341</f>
        <v>0</v>
      </c>
      <c r="S341" s="202">
        <v>0</v>
      </c>
      <c r="T341" s="203">
        <f>S341*H341</f>
        <v>0</v>
      </c>
      <c r="U341" s="36"/>
      <c r="V341" s="36"/>
      <c r="W341" s="36"/>
      <c r="X341" s="36"/>
      <c r="Y341" s="36"/>
      <c r="Z341" s="36"/>
      <c r="AA341" s="36"/>
      <c r="AB341" s="36"/>
      <c r="AC341" s="36"/>
      <c r="AD341" s="36"/>
      <c r="AE341" s="36"/>
      <c r="AR341" s="204" t="s">
        <v>256</v>
      </c>
      <c r="AT341" s="204" t="s">
        <v>164</v>
      </c>
      <c r="AU341" s="204" t="s">
        <v>91</v>
      </c>
      <c r="AY341" s="18" t="s">
        <v>162</v>
      </c>
      <c r="BE341" s="205">
        <f>IF(N341="základní",J341,0)</f>
        <v>0</v>
      </c>
      <c r="BF341" s="205">
        <f>IF(N341="snížená",J341,0)</f>
        <v>0</v>
      </c>
      <c r="BG341" s="205">
        <f>IF(N341="zákl. přenesená",J341,0)</f>
        <v>0</v>
      </c>
      <c r="BH341" s="205">
        <f>IF(N341="sníž. přenesená",J341,0)</f>
        <v>0</v>
      </c>
      <c r="BI341" s="205">
        <f>IF(N341="nulová",J341,0)</f>
        <v>0</v>
      </c>
      <c r="BJ341" s="18" t="s">
        <v>89</v>
      </c>
      <c r="BK341" s="205">
        <f>ROUND(I341*H341,2)</f>
        <v>0</v>
      </c>
      <c r="BL341" s="18" t="s">
        <v>256</v>
      </c>
      <c r="BM341" s="204" t="s">
        <v>1331</v>
      </c>
    </row>
    <row r="342" spans="1:47" s="2" customFormat="1" ht="39">
      <c r="A342" s="36"/>
      <c r="B342" s="37"/>
      <c r="C342" s="38"/>
      <c r="D342" s="208" t="s">
        <v>271</v>
      </c>
      <c r="E342" s="38"/>
      <c r="F342" s="250" t="s">
        <v>1265</v>
      </c>
      <c r="G342" s="38"/>
      <c r="H342" s="38"/>
      <c r="I342" s="251"/>
      <c r="J342" s="38"/>
      <c r="K342" s="38"/>
      <c r="L342" s="41"/>
      <c r="M342" s="252"/>
      <c r="N342" s="253"/>
      <c r="O342" s="73"/>
      <c r="P342" s="73"/>
      <c r="Q342" s="73"/>
      <c r="R342" s="73"/>
      <c r="S342" s="73"/>
      <c r="T342" s="74"/>
      <c r="U342" s="36"/>
      <c r="V342" s="36"/>
      <c r="W342" s="36"/>
      <c r="X342" s="36"/>
      <c r="Y342" s="36"/>
      <c r="Z342" s="36"/>
      <c r="AA342" s="36"/>
      <c r="AB342" s="36"/>
      <c r="AC342" s="36"/>
      <c r="AD342" s="36"/>
      <c r="AE342" s="36"/>
      <c r="AT342" s="18" t="s">
        <v>271</v>
      </c>
      <c r="AU342" s="18" t="s">
        <v>91</v>
      </c>
    </row>
    <row r="343" spans="1:65" s="2" customFormat="1" ht="16.5" customHeight="1">
      <c r="A343" s="36"/>
      <c r="B343" s="37"/>
      <c r="C343" s="193" t="s">
        <v>576</v>
      </c>
      <c r="D343" s="193" t="s">
        <v>164</v>
      </c>
      <c r="E343" s="194" t="s">
        <v>1332</v>
      </c>
      <c r="F343" s="195" t="s">
        <v>1333</v>
      </c>
      <c r="G343" s="196" t="s">
        <v>980</v>
      </c>
      <c r="H343" s="197">
        <v>1</v>
      </c>
      <c r="I343" s="198"/>
      <c r="J343" s="199">
        <f>ROUND(I343*H343,2)</f>
        <v>0</v>
      </c>
      <c r="K343" s="195" t="s">
        <v>286</v>
      </c>
      <c r="L343" s="41"/>
      <c r="M343" s="200" t="s">
        <v>1</v>
      </c>
      <c r="N343" s="201" t="s">
        <v>47</v>
      </c>
      <c r="O343" s="73"/>
      <c r="P343" s="202">
        <f>O343*H343</f>
        <v>0</v>
      </c>
      <c r="Q343" s="202">
        <v>0</v>
      </c>
      <c r="R343" s="202">
        <f>Q343*H343</f>
        <v>0</v>
      </c>
      <c r="S343" s="202">
        <v>0</v>
      </c>
      <c r="T343" s="203">
        <f>S343*H343</f>
        <v>0</v>
      </c>
      <c r="U343" s="36"/>
      <c r="V343" s="36"/>
      <c r="W343" s="36"/>
      <c r="X343" s="36"/>
      <c r="Y343" s="36"/>
      <c r="Z343" s="36"/>
      <c r="AA343" s="36"/>
      <c r="AB343" s="36"/>
      <c r="AC343" s="36"/>
      <c r="AD343" s="36"/>
      <c r="AE343" s="36"/>
      <c r="AR343" s="204" t="s">
        <v>256</v>
      </c>
      <c r="AT343" s="204" t="s">
        <v>164</v>
      </c>
      <c r="AU343" s="204" t="s">
        <v>91</v>
      </c>
      <c r="AY343" s="18" t="s">
        <v>162</v>
      </c>
      <c r="BE343" s="205">
        <f>IF(N343="základní",J343,0)</f>
        <v>0</v>
      </c>
      <c r="BF343" s="205">
        <f>IF(N343="snížená",J343,0)</f>
        <v>0</v>
      </c>
      <c r="BG343" s="205">
        <f>IF(N343="zákl. přenesená",J343,0)</f>
        <v>0</v>
      </c>
      <c r="BH343" s="205">
        <f>IF(N343="sníž. přenesená",J343,0)</f>
        <v>0</v>
      </c>
      <c r="BI343" s="205">
        <f>IF(N343="nulová",J343,0)</f>
        <v>0</v>
      </c>
      <c r="BJ343" s="18" t="s">
        <v>89</v>
      </c>
      <c r="BK343" s="205">
        <f>ROUND(I343*H343,2)</f>
        <v>0</v>
      </c>
      <c r="BL343" s="18" t="s">
        <v>256</v>
      </c>
      <c r="BM343" s="204" t="s">
        <v>1334</v>
      </c>
    </row>
    <row r="344" spans="1:47" s="2" customFormat="1" ht="39">
      <c r="A344" s="36"/>
      <c r="B344" s="37"/>
      <c r="C344" s="38"/>
      <c r="D344" s="208" t="s">
        <v>271</v>
      </c>
      <c r="E344" s="38"/>
      <c r="F344" s="250" t="s">
        <v>1265</v>
      </c>
      <c r="G344" s="38"/>
      <c r="H344" s="38"/>
      <c r="I344" s="251"/>
      <c r="J344" s="38"/>
      <c r="K344" s="38"/>
      <c r="L344" s="41"/>
      <c r="M344" s="252"/>
      <c r="N344" s="253"/>
      <c r="O344" s="73"/>
      <c r="P344" s="73"/>
      <c r="Q344" s="73"/>
      <c r="R344" s="73"/>
      <c r="S344" s="73"/>
      <c r="T344" s="74"/>
      <c r="U344" s="36"/>
      <c r="V344" s="36"/>
      <c r="W344" s="36"/>
      <c r="X344" s="36"/>
      <c r="Y344" s="36"/>
      <c r="Z344" s="36"/>
      <c r="AA344" s="36"/>
      <c r="AB344" s="36"/>
      <c r="AC344" s="36"/>
      <c r="AD344" s="36"/>
      <c r="AE344" s="36"/>
      <c r="AT344" s="18" t="s">
        <v>271</v>
      </c>
      <c r="AU344" s="18" t="s">
        <v>91</v>
      </c>
    </row>
    <row r="345" spans="1:65" s="2" customFormat="1" ht="16.5" customHeight="1">
      <c r="A345" s="36"/>
      <c r="B345" s="37"/>
      <c r="C345" s="193" t="s">
        <v>584</v>
      </c>
      <c r="D345" s="193" t="s">
        <v>164</v>
      </c>
      <c r="E345" s="194" t="s">
        <v>1335</v>
      </c>
      <c r="F345" s="195" t="s">
        <v>1336</v>
      </c>
      <c r="G345" s="196" t="s">
        <v>980</v>
      </c>
      <c r="H345" s="197">
        <v>3</v>
      </c>
      <c r="I345" s="198"/>
      <c r="J345" s="199">
        <f>ROUND(I345*H345,2)</f>
        <v>0</v>
      </c>
      <c r="K345" s="195" t="s">
        <v>286</v>
      </c>
      <c r="L345" s="41"/>
      <c r="M345" s="200" t="s">
        <v>1</v>
      </c>
      <c r="N345" s="201" t="s">
        <v>47</v>
      </c>
      <c r="O345" s="73"/>
      <c r="P345" s="202">
        <f>O345*H345</f>
        <v>0</v>
      </c>
      <c r="Q345" s="202">
        <v>0</v>
      </c>
      <c r="R345" s="202">
        <f>Q345*H345</f>
        <v>0</v>
      </c>
      <c r="S345" s="202">
        <v>0</v>
      </c>
      <c r="T345" s="203">
        <f>S345*H345</f>
        <v>0</v>
      </c>
      <c r="U345" s="36"/>
      <c r="V345" s="36"/>
      <c r="W345" s="36"/>
      <c r="X345" s="36"/>
      <c r="Y345" s="36"/>
      <c r="Z345" s="36"/>
      <c r="AA345" s="36"/>
      <c r="AB345" s="36"/>
      <c r="AC345" s="36"/>
      <c r="AD345" s="36"/>
      <c r="AE345" s="36"/>
      <c r="AR345" s="204" t="s">
        <v>256</v>
      </c>
      <c r="AT345" s="204" t="s">
        <v>164</v>
      </c>
      <c r="AU345" s="204" t="s">
        <v>91</v>
      </c>
      <c r="AY345" s="18" t="s">
        <v>162</v>
      </c>
      <c r="BE345" s="205">
        <f>IF(N345="základní",J345,0)</f>
        <v>0</v>
      </c>
      <c r="BF345" s="205">
        <f>IF(N345="snížená",J345,0)</f>
        <v>0</v>
      </c>
      <c r="BG345" s="205">
        <f>IF(N345="zákl. přenesená",J345,0)</f>
        <v>0</v>
      </c>
      <c r="BH345" s="205">
        <f>IF(N345="sníž. přenesená",J345,0)</f>
        <v>0</v>
      </c>
      <c r="BI345" s="205">
        <f>IF(N345="nulová",J345,0)</f>
        <v>0</v>
      </c>
      <c r="BJ345" s="18" t="s">
        <v>89</v>
      </c>
      <c r="BK345" s="205">
        <f>ROUND(I345*H345,2)</f>
        <v>0</v>
      </c>
      <c r="BL345" s="18" t="s">
        <v>256</v>
      </c>
      <c r="BM345" s="204" t="s">
        <v>1337</v>
      </c>
    </row>
    <row r="346" spans="1:47" s="2" customFormat="1" ht="39">
      <c r="A346" s="36"/>
      <c r="B346" s="37"/>
      <c r="C346" s="38"/>
      <c r="D346" s="208" t="s">
        <v>271</v>
      </c>
      <c r="E346" s="38"/>
      <c r="F346" s="250" t="s">
        <v>1265</v>
      </c>
      <c r="G346" s="38"/>
      <c r="H346" s="38"/>
      <c r="I346" s="251"/>
      <c r="J346" s="38"/>
      <c r="K346" s="38"/>
      <c r="L346" s="41"/>
      <c r="M346" s="252"/>
      <c r="N346" s="253"/>
      <c r="O346" s="73"/>
      <c r="P346" s="73"/>
      <c r="Q346" s="73"/>
      <c r="R346" s="73"/>
      <c r="S346" s="73"/>
      <c r="T346" s="74"/>
      <c r="U346" s="36"/>
      <c r="V346" s="36"/>
      <c r="W346" s="36"/>
      <c r="X346" s="36"/>
      <c r="Y346" s="36"/>
      <c r="Z346" s="36"/>
      <c r="AA346" s="36"/>
      <c r="AB346" s="36"/>
      <c r="AC346" s="36"/>
      <c r="AD346" s="36"/>
      <c r="AE346" s="36"/>
      <c r="AT346" s="18" t="s">
        <v>271</v>
      </c>
      <c r="AU346" s="18" t="s">
        <v>91</v>
      </c>
    </row>
    <row r="347" spans="1:65" s="2" customFormat="1" ht="16.5" customHeight="1">
      <c r="A347" s="36"/>
      <c r="B347" s="37"/>
      <c r="C347" s="193" t="s">
        <v>589</v>
      </c>
      <c r="D347" s="193" t="s">
        <v>164</v>
      </c>
      <c r="E347" s="194" t="s">
        <v>1338</v>
      </c>
      <c r="F347" s="195" t="s">
        <v>1339</v>
      </c>
      <c r="G347" s="196" t="s">
        <v>980</v>
      </c>
      <c r="H347" s="197">
        <v>1</v>
      </c>
      <c r="I347" s="198"/>
      <c r="J347" s="199">
        <f>ROUND(I347*H347,2)</f>
        <v>0</v>
      </c>
      <c r="K347" s="195" t="s">
        <v>286</v>
      </c>
      <c r="L347" s="41"/>
      <c r="M347" s="200" t="s">
        <v>1</v>
      </c>
      <c r="N347" s="201" t="s">
        <v>47</v>
      </c>
      <c r="O347" s="73"/>
      <c r="P347" s="202">
        <f>O347*H347</f>
        <v>0</v>
      </c>
      <c r="Q347" s="202">
        <v>0</v>
      </c>
      <c r="R347" s="202">
        <f>Q347*H347</f>
        <v>0</v>
      </c>
      <c r="S347" s="202">
        <v>0</v>
      </c>
      <c r="T347" s="203">
        <f>S347*H347</f>
        <v>0</v>
      </c>
      <c r="U347" s="36"/>
      <c r="V347" s="36"/>
      <c r="W347" s="36"/>
      <c r="X347" s="36"/>
      <c r="Y347" s="36"/>
      <c r="Z347" s="36"/>
      <c r="AA347" s="36"/>
      <c r="AB347" s="36"/>
      <c r="AC347" s="36"/>
      <c r="AD347" s="36"/>
      <c r="AE347" s="36"/>
      <c r="AR347" s="204" t="s">
        <v>256</v>
      </c>
      <c r="AT347" s="204" t="s">
        <v>164</v>
      </c>
      <c r="AU347" s="204" t="s">
        <v>91</v>
      </c>
      <c r="AY347" s="18" t="s">
        <v>162</v>
      </c>
      <c r="BE347" s="205">
        <f>IF(N347="základní",J347,0)</f>
        <v>0</v>
      </c>
      <c r="BF347" s="205">
        <f>IF(N347="snížená",J347,0)</f>
        <v>0</v>
      </c>
      <c r="BG347" s="205">
        <f>IF(N347="zákl. přenesená",J347,0)</f>
        <v>0</v>
      </c>
      <c r="BH347" s="205">
        <f>IF(N347="sníž. přenesená",J347,0)</f>
        <v>0</v>
      </c>
      <c r="BI347" s="205">
        <f>IF(N347="nulová",J347,0)</f>
        <v>0</v>
      </c>
      <c r="BJ347" s="18" t="s">
        <v>89</v>
      </c>
      <c r="BK347" s="205">
        <f>ROUND(I347*H347,2)</f>
        <v>0</v>
      </c>
      <c r="BL347" s="18" t="s">
        <v>256</v>
      </c>
      <c r="BM347" s="204" t="s">
        <v>1340</v>
      </c>
    </row>
    <row r="348" spans="1:47" s="2" customFormat="1" ht="39">
      <c r="A348" s="36"/>
      <c r="B348" s="37"/>
      <c r="C348" s="38"/>
      <c r="D348" s="208" t="s">
        <v>271</v>
      </c>
      <c r="E348" s="38"/>
      <c r="F348" s="250" t="s">
        <v>1265</v>
      </c>
      <c r="G348" s="38"/>
      <c r="H348" s="38"/>
      <c r="I348" s="251"/>
      <c r="J348" s="38"/>
      <c r="K348" s="38"/>
      <c r="L348" s="41"/>
      <c r="M348" s="252"/>
      <c r="N348" s="253"/>
      <c r="O348" s="73"/>
      <c r="P348" s="73"/>
      <c r="Q348" s="73"/>
      <c r="R348" s="73"/>
      <c r="S348" s="73"/>
      <c r="T348" s="74"/>
      <c r="U348" s="36"/>
      <c r="V348" s="36"/>
      <c r="W348" s="36"/>
      <c r="X348" s="36"/>
      <c r="Y348" s="36"/>
      <c r="Z348" s="36"/>
      <c r="AA348" s="36"/>
      <c r="AB348" s="36"/>
      <c r="AC348" s="36"/>
      <c r="AD348" s="36"/>
      <c r="AE348" s="36"/>
      <c r="AT348" s="18" t="s">
        <v>271</v>
      </c>
      <c r="AU348" s="18" t="s">
        <v>91</v>
      </c>
    </row>
    <row r="349" spans="1:65" s="2" customFormat="1" ht="16.5" customHeight="1">
      <c r="A349" s="36"/>
      <c r="B349" s="37"/>
      <c r="C349" s="193" t="s">
        <v>593</v>
      </c>
      <c r="D349" s="193" t="s">
        <v>164</v>
      </c>
      <c r="E349" s="194" t="s">
        <v>1341</v>
      </c>
      <c r="F349" s="195" t="s">
        <v>1342</v>
      </c>
      <c r="G349" s="196" t="s">
        <v>980</v>
      </c>
      <c r="H349" s="197">
        <v>2</v>
      </c>
      <c r="I349" s="198"/>
      <c r="J349" s="199">
        <f>ROUND(I349*H349,2)</f>
        <v>0</v>
      </c>
      <c r="K349" s="195" t="s">
        <v>286</v>
      </c>
      <c r="L349" s="41"/>
      <c r="M349" s="200" t="s">
        <v>1</v>
      </c>
      <c r="N349" s="201" t="s">
        <v>47</v>
      </c>
      <c r="O349" s="73"/>
      <c r="P349" s="202">
        <f>O349*H349</f>
        <v>0</v>
      </c>
      <c r="Q349" s="202">
        <v>0</v>
      </c>
      <c r="R349" s="202">
        <f>Q349*H349</f>
        <v>0</v>
      </c>
      <c r="S349" s="202">
        <v>0</v>
      </c>
      <c r="T349" s="203">
        <f>S349*H349</f>
        <v>0</v>
      </c>
      <c r="U349" s="36"/>
      <c r="V349" s="36"/>
      <c r="W349" s="36"/>
      <c r="X349" s="36"/>
      <c r="Y349" s="36"/>
      <c r="Z349" s="36"/>
      <c r="AA349" s="36"/>
      <c r="AB349" s="36"/>
      <c r="AC349" s="36"/>
      <c r="AD349" s="36"/>
      <c r="AE349" s="36"/>
      <c r="AR349" s="204" t="s">
        <v>256</v>
      </c>
      <c r="AT349" s="204" t="s">
        <v>164</v>
      </c>
      <c r="AU349" s="204" t="s">
        <v>91</v>
      </c>
      <c r="AY349" s="18" t="s">
        <v>162</v>
      </c>
      <c r="BE349" s="205">
        <f>IF(N349="základní",J349,0)</f>
        <v>0</v>
      </c>
      <c r="BF349" s="205">
        <f>IF(N349="snížená",J349,0)</f>
        <v>0</v>
      </c>
      <c r="BG349" s="205">
        <f>IF(N349="zákl. přenesená",J349,0)</f>
        <v>0</v>
      </c>
      <c r="BH349" s="205">
        <f>IF(N349="sníž. přenesená",J349,0)</f>
        <v>0</v>
      </c>
      <c r="BI349" s="205">
        <f>IF(N349="nulová",J349,0)</f>
        <v>0</v>
      </c>
      <c r="BJ349" s="18" t="s">
        <v>89</v>
      </c>
      <c r="BK349" s="205">
        <f>ROUND(I349*H349,2)</f>
        <v>0</v>
      </c>
      <c r="BL349" s="18" t="s">
        <v>256</v>
      </c>
      <c r="BM349" s="204" t="s">
        <v>1343</v>
      </c>
    </row>
    <row r="350" spans="1:47" s="2" customFormat="1" ht="39">
      <c r="A350" s="36"/>
      <c r="B350" s="37"/>
      <c r="C350" s="38"/>
      <c r="D350" s="208" t="s">
        <v>271</v>
      </c>
      <c r="E350" s="38"/>
      <c r="F350" s="250" t="s">
        <v>1265</v>
      </c>
      <c r="G350" s="38"/>
      <c r="H350" s="38"/>
      <c r="I350" s="251"/>
      <c r="J350" s="38"/>
      <c r="K350" s="38"/>
      <c r="L350" s="41"/>
      <c r="M350" s="252"/>
      <c r="N350" s="253"/>
      <c r="O350" s="73"/>
      <c r="P350" s="73"/>
      <c r="Q350" s="73"/>
      <c r="R350" s="73"/>
      <c r="S350" s="73"/>
      <c r="T350" s="74"/>
      <c r="U350" s="36"/>
      <c r="V350" s="36"/>
      <c r="W350" s="36"/>
      <c r="X350" s="36"/>
      <c r="Y350" s="36"/>
      <c r="Z350" s="36"/>
      <c r="AA350" s="36"/>
      <c r="AB350" s="36"/>
      <c r="AC350" s="36"/>
      <c r="AD350" s="36"/>
      <c r="AE350" s="36"/>
      <c r="AT350" s="18" t="s">
        <v>271</v>
      </c>
      <c r="AU350" s="18" t="s">
        <v>91</v>
      </c>
    </row>
    <row r="351" spans="1:65" s="2" customFormat="1" ht="16.5" customHeight="1">
      <c r="A351" s="36"/>
      <c r="B351" s="37"/>
      <c r="C351" s="193" t="s">
        <v>596</v>
      </c>
      <c r="D351" s="193" t="s">
        <v>164</v>
      </c>
      <c r="E351" s="194" t="s">
        <v>1344</v>
      </c>
      <c r="F351" s="195" t="s">
        <v>1345</v>
      </c>
      <c r="G351" s="196" t="s">
        <v>980</v>
      </c>
      <c r="H351" s="197">
        <v>1</v>
      </c>
      <c r="I351" s="198"/>
      <c r="J351" s="199">
        <f>ROUND(I351*H351,2)</f>
        <v>0</v>
      </c>
      <c r="K351" s="195" t="s">
        <v>286</v>
      </c>
      <c r="L351" s="41"/>
      <c r="M351" s="200" t="s">
        <v>1</v>
      </c>
      <c r="N351" s="201" t="s">
        <v>47</v>
      </c>
      <c r="O351" s="73"/>
      <c r="P351" s="202">
        <f>O351*H351</f>
        <v>0</v>
      </c>
      <c r="Q351" s="202">
        <v>0</v>
      </c>
      <c r="R351" s="202">
        <f>Q351*H351</f>
        <v>0</v>
      </c>
      <c r="S351" s="202">
        <v>0</v>
      </c>
      <c r="T351" s="203">
        <f>S351*H351</f>
        <v>0</v>
      </c>
      <c r="U351" s="36"/>
      <c r="V351" s="36"/>
      <c r="W351" s="36"/>
      <c r="X351" s="36"/>
      <c r="Y351" s="36"/>
      <c r="Z351" s="36"/>
      <c r="AA351" s="36"/>
      <c r="AB351" s="36"/>
      <c r="AC351" s="36"/>
      <c r="AD351" s="36"/>
      <c r="AE351" s="36"/>
      <c r="AR351" s="204" t="s">
        <v>256</v>
      </c>
      <c r="AT351" s="204" t="s">
        <v>164</v>
      </c>
      <c r="AU351" s="204" t="s">
        <v>91</v>
      </c>
      <c r="AY351" s="18" t="s">
        <v>162</v>
      </c>
      <c r="BE351" s="205">
        <f>IF(N351="základní",J351,0)</f>
        <v>0</v>
      </c>
      <c r="BF351" s="205">
        <f>IF(N351="snížená",J351,0)</f>
        <v>0</v>
      </c>
      <c r="BG351" s="205">
        <f>IF(N351="zákl. přenesená",J351,0)</f>
        <v>0</v>
      </c>
      <c r="BH351" s="205">
        <f>IF(N351="sníž. přenesená",J351,0)</f>
        <v>0</v>
      </c>
      <c r="BI351" s="205">
        <f>IF(N351="nulová",J351,0)</f>
        <v>0</v>
      </c>
      <c r="BJ351" s="18" t="s">
        <v>89</v>
      </c>
      <c r="BK351" s="205">
        <f>ROUND(I351*H351,2)</f>
        <v>0</v>
      </c>
      <c r="BL351" s="18" t="s">
        <v>256</v>
      </c>
      <c r="BM351" s="204" t="s">
        <v>1346</v>
      </c>
    </row>
    <row r="352" spans="1:47" s="2" customFormat="1" ht="39">
      <c r="A352" s="36"/>
      <c r="B352" s="37"/>
      <c r="C352" s="38"/>
      <c r="D352" s="208" t="s">
        <v>271</v>
      </c>
      <c r="E352" s="38"/>
      <c r="F352" s="250" t="s">
        <v>1265</v>
      </c>
      <c r="G352" s="38"/>
      <c r="H352" s="38"/>
      <c r="I352" s="251"/>
      <c r="J352" s="38"/>
      <c r="K352" s="38"/>
      <c r="L352" s="41"/>
      <c r="M352" s="252"/>
      <c r="N352" s="253"/>
      <c r="O352" s="73"/>
      <c r="P352" s="73"/>
      <c r="Q352" s="73"/>
      <c r="R352" s="73"/>
      <c r="S352" s="73"/>
      <c r="T352" s="74"/>
      <c r="U352" s="36"/>
      <c r="V352" s="36"/>
      <c r="W352" s="36"/>
      <c r="X352" s="36"/>
      <c r="Y352" s="36"/>
      <c r="Z352" s="36"/>
      <c r="AA352" s="36"/>
      <c r="AB352" s="36"/>
      <c r="AC352" s="36"/>
      <c r="AD352" s="36"/>
      <c r="AE352" s="36"/>
      <c r="AT352" s="18" t="s">
        <v>271</v>
      </c>
      <c r="AU352" s="18" t="s">
        <v>91</v>
      </c>
    </row>
    <row r="353" spans="1:65" s="2" customFormat="1" ht="21.75" customHeight="1">
      <c r="A353" s="36"/>
      <c r="B353" s="37"/>
      <c r="C353" s="193" t="s">
        <v>600</v>
      </c>
      <c r="D353" s="193" t="s">
        <v>164</v>
      </c>
      <c r="E353" s="194" t="s">
        <v>1347</v>
      </c>
      <c r="F353" s="195" t="s">
        <v>1348</v>
      </c>
      <c r="G353" s="196" t="s">
        <v>980</v>
      </c>
      <c r="H353" s="197">
        <v>2</v>
      </c>
      <c r="I353" s="198"/>
      <c r="J353" s="199">
        <f>ROUND(I353*H353,2)</f>
        <v>0</v>
      </c>
      <c r="K353" s="195" t="s">
        <v>286</v>
      </c>
      <c r="L353" s="41"/>
      <c r="M353" s="200" t="s">
        <v>1</v>
      </c>
      <c r="N353" s="201" t="s">
        <v>47</v>
      </c>
      <c r="O353" s="73"/>
      <c r="P353" s="202">
        <f>O353*H353</f>
        <v>0</v>
      </c>
      <c r="Q353" s="202">
        <v>0</v>
      </c>
      <c r="R353" s="202">
        <f>Q353*H353</f>
        <v>0</v>
      </c>
      <c r="S353" s="202">
        <v>0</v>
      </c>
      <c r="T353" s="203">
        <f>S353*H353</f>
        <v>0</v>
      </c>
      <c r="U353" s="36"/>
      <c r="V353" s="36"/>
      <c r="W353" s="36"/>
      <c r="X353" s="36"/>
      <c r="Y353" s="36"/>
      <c r="Z353" s="36"/>
      <c r="AA353" s="36"/>
      <c r="AB353" s="36"/>
      <c r="AC353" s="36"/>
      <c r="AD353" s="36"/>
      <c r="AE353" s="36"/>
      <c r="AR353" s="204" t="s">
        <v>256</v>
      </c>
      <c r="AT353" s="204" t="s">
        <v>164</v>
      </c>
      <c r="AU353" s="204" t="s">
        <v>91</v>
      </c>
      <c r="AY353" s="18" t="s">
        <v>162</v>
      </c>
      <c r="BE353" s="205">
        <f>IF(N353="základní",J353,0)</f>
        <v>0</v>
      </c>
      <c r="BF353" s="205">
        <f>IF(N353="snížená",J353,0)</f>
        <v>0</v>
      </c>
      <c r="BG353" s="205">
        <f>IF(N353="zákl. přenesená",J353,0)</f>
        <v>0</v>
      </c>
      <c r="BH353" s="205">
        <f>IF(N353="sníž. přenesená",J353,0)</f>
        <v>0</v>
      </c>
      <c r="BI353" s="205">
        <f>IF(N353="nulová",J353,0)</f>
        <v>0</v>
      </c>
      <c r="BJ353" s="18" t="s">
        <v>89</v>
      </c>
      <c r="BK353" s="205">
        <f>ROUND(I353*H353,2)</f>
        <v>0</v>
      </c>
      <c r="BL353" s="18" t="s">
        <v>256</v>
      </c>
      <c r="BM353" s="204" t="s">
        <v>1349</v>
      </c>
    </row>
    <row r="354" spans="1:47" s="2" customFormat="1" ht="39">
      <c r="A354" s="36"/>
      <c r="B354" s="37"/>
      <c r="C354" s="38"/>
      <c r="D354" s="208" t="s">
        <v>271</v>
      </c>
      <c r="E354" s="38"/>
      <c r="F354" s="250" t="s">
        <v>1265</v>
      </c>
      <c r="G354" s="38"/>
      <c r="H354" s="38"/>
      <c r="I354" s="251"/>
      <c r="J354" s="38"/>
      <c r="K354" s="38"/>
      <c r="L354" s="41"/>
      <c r="M354" s="252"/>
      <c r="N354" s="253"/>
      <c r="O354" s="73"/>
      <c r="P354" s="73"/>
      <c r="Q354" s="73"/>
      <c r="R354" s="73"/>
      <c r="S354" s="73"/>
      <c r="T354" s="74"/>
      <c r="U354" s="36"/>
      <c r="V354" s="36"/>
      <c r="W354" s="36"/>
      <c r="X354" s="36"/>
      <c r="Y354" s="36"/>
      <c r="Z354" s="36"/>
      <c r="AA354" s="36"/>
      <c r="AB354" s="36"/>
      <c r="AC354" s="36"/>
      <c r="AD354" s="36"/>
      <c r="AE354" s="36"/>
      <c r="AT354" s="18" t="s">
        <v>271</v>
      </c>
      <c r="AU354" s="18" t="s">
        <v>91</v>
      </c>
    </row>
    <row r="355" spans="1:65" s="2" customFormat="1" ht="16.5" customHeight="1">
      <c r="A355" s="36"/>
      <c r="B355" s="37"/>
      <c r="C355" s="193" t="s">
        <v>603</v>
      </c>
      <c r="D355" s="193" t="s">
        <v>164</v>
      </c>
      <c r="E355" s="194" t="s">
        <v>1350</v>
      </c>
      <c r="F355" s="195" t="s">
        <v>1351</v>
      </c>
      <c r="G355" s="196" t="s">
        <v>980</v>
      </c>
      <c r="H355" s="197">
        <v>1</v>
      </c>
      <c r="I355" s="198"/>
      <c r="J355" s="199">
        <f>ROUND(I355*H355,2)</f>
        <v>0</v>
      </c>
      <c r="K355" s="195" t="s">
        <v>286</v>
      </c>
      <c r="L355" s="41"/>
      <c r="M355" s="200" t="s">
        <v>1</v>
      </c>
      <c r="N355" s="201" t="s">
        <v>47</v>
      </c>
      <c r="O355" s="73"/>
      <c r="P355" s="202">
        <f>O355*H355</f>
        <v>0</v>
      </c>
      <c r="Q355" s="202">
        <v>0</v>
      </c>
      <c r="R355" s="202">
        <f>Q355*H355</f>
        <v>0</v>
      </c>
      <c r="S355" s="202">
        <v>0</v>
      </c>
      <c r="T355" s="203">
        <f>S355*H355</f>
        <v>0</v>
      </c>
      <c r="U355" s="36"/>
      <c r="V355" s="36"/>
      <c r="W355" s="36"/>
      <c r="X355" s="36"/>
      <c r="Y355" s="36"/>
      <c r="Z355" s="36"/>
      <c r="AA355" s="36"/>
      <c r="AB355" s="36"/>
      <c r="AC355" s="36"/>
      <c r="AD355" s="36"/>
      <c r="AE355" s="36"/>
      <c r="AR355" s="204" t="s">
        <v>256</v>
      </c>
      <c r="AT355" s="204" t="s">
        <v>164</v>
      </c>
      <c r="AU355" s="204" t="s">
        <v>91</v>
      </c>
      <c r="AY355" s="18" t="s">
        <v>162</v>
      </c>
      <c r="BE355" s="205">
        <f>IF(N355="základní",J355,0)</f>
        <v>0</v>
      </c>
      <c r="BF355" s="205">
        <f>IF(N355="snížená",J355,0)</f>
        <v>0</v>
      </c>
      <c r="BG355" s="205">
        <f>IF(N355="zákl. přenesená",J355,0)</f>
        <v>0</v>
      </c>
      <c r="BH355" s="205">
        <f>IF(N355="sníž. přenesená",J355,0)</f>
        <v>0</v>
      </c>
      <c r="BI355" s="205">
        <f>IF(N355="nulová",J355,0)</f>
        <v>0</v>
      </c>
      <c r="BJ355" s="18" t="s">
        <v>89</v>
      </c>
      <c r="BK355" s="205">
        <f>ROUND(I355*H355,2)</f>
        <v>0</v>
      </c>
      <c r="BL355" s="18" t="s">
        <v>256</v>
      </c>
      <c r="BM355" s="204" t="s">
        <v>1352</v>
      </c>
    </row>
    <row r="356" spans="1:47" s="2" customFormat="1" ht="39">
      <c r="A356" s="36"/>
      <c r="B356" s="37"/>
      <c r="C356" s="38"/>
      <c r="D356" s="208" t="s">
        <v>271</v>
      </c>
      <c r="E356" s="38"/>
      <c r="F356" s="250" t="s">
        <v>1265</v>
      </c>
      <c r="G356" s="38"/>
      <c r="H356" s="38"/>
      <c r="I356" s="251"/>
      <c r="J356" s="38"/>
      <c r="K356" s="38"/>
      <c r="L356" s="41"/>
      <c r="M356" s="252"/>
      <c r="N356" s="253"/>
      <c r="O356" s="73"/>
      <c r="P356" s="73"/>
      <c r="Q356" s="73"/>
      <c r="R356" s="73"/>
      <c r="S356" s="73"/>
      <c r="T356" s="74"/>
      <c r="U356" s="36"/>
      <c r="V356" s="36"/>
      <c r="W356" s="36"/>
      <c r="X356" s="36"/>
      <c r="Y356" s="36"/>
      <c r="Z356" s="36"/>
      <c r="AA356" s="36"/>
      <c r="AB356" s="36"/>
      <c r="AC356" s="36"/>
      <c r="AD356" s="36"/>
      <c r="AE356" s="36"/>
      <c r="AT356" s="18" t="s">
        <v>271</v>
      </c>
      <c r="AU356" s="18" t="s">
        <v>91</v>
      </c>
    </row>
    <row r="357" spans="1:65" s="2" customFormat="1" ht="16.5" customHeight="1">
      <c r="A357" s="36"/>
      <c r="B357" s="37"/>
      <c r="C357" s="193" t="s">
        <v>610</v>
      </c>
      <c r="D357" s="193" t="s">
        <v>164</v>
      </c>
      <c r="E357" s="194" t="s">
        <v>1353</v>
      </c>
      <c r="F357" s="195" t="s">
        <v>1354</v>
      </c>
      <c r="G357" s="196" t="s">
        <v>980</v>
      </c>
      <c r="H357" s="197">
        <v>1</v>
      </c>
      <c r="I357" s="198"/>
      <c r="J357" s="199">
        <f>ROUND(I357*H357,2)</f>
        <v>0</v>
      </c>
      <c r="K357" s="195" t="s">
        <v>286</v>
      </c>
      <c r="L357" s="41"/>
      <c r="M357" s="200" t="s">
        <v>1</v>
      </c>
      <c r="N357" s="201" t="s">
        <v>47</v>
      </c>
      <c r="O357" s="73"/>
      <c r="P357" s="202">
        <f>O357*H357</f>
        <v>0</v>
      </c>
      <c r="Q357" s="202">
        <v>0</v>
      </c>
      <c r="R357" s="202">
        <f>Q357*H357</f>
        <v>0</v>
      </c>
      <c r="S357" s="202">
        <v>0</v>
      </c>
      <c r="T357" s="203">
        <f>S357*H357</f>
        <v>0</v>
      </c>
      <c r="U357" s="36"/>
      <c r="V357" s="36"/>
      <c r="W357" s="36"/>
      <c r="X357" s="36"/>
      <c r="Y357" s="36"/>
      <c r="Z357" s="36"/>
      <c r="AA357" s="36"/>
      <c r="AB357" s="36"/>
      <c r="AC357" s="36"/>
      <c r="AD357" s="36"/>
      <c r="AE357" s="36"/>
      <c r="AR357" s="204" t="s">
        <v>256</v>
      </c>
      <c r="AT357" s="204" t="s">
        <v>164</v>
      </c>
      <c r="AU357" s="204" t="s">
        <v>91</v>
      </c>
      <c r="AY357" s="18" t="s">
        <v>162</v>
      </c>
      <c r="BE357" s="205">
        <f>IF(N357="základní",J357,0)</f>
        <v>0</v>
      </c>
      <c r="BF357" s="205">
        <f>IF(N357="snížená",J357,0)</f>
        <v>0</v>
      </c>
      <c r="BG357" s="205">
        <f>IF(N357="zákl. přenesená",J357,0)</f>
        <v>0</v>
      </c>
      <c r="BH357" s="205">
        <f>IF(N357="sníž. přenesená",J357,0)</f>
        <v>0</v>
      </c>
      <c r="BI357" s="205">
        <f>IF(N357="nulová",J357,0)</f>
        <v>0</v>
      </c>
      <c r="BJ357" s="18" t="s">
        <v>89</v>
      </c>
      <c r="BK357" s="205">
        <f>ROUND(I357*H357,2)</f>
        <v>0</v>
      </c>
      <c r="BL357" s="18" t="s">
        <v>256</v>
      </c>
      <c r="BM357" s="204" t="s">
        <v>1355</v>
      </c>
    </row>
    <row r="358" spans="1:47" s="2" customFormat="1" ht="39">
      <c r="A358" s="36"/>
      <c r="B358" s="37"/>
      <c r="C358" s="38"/>
      <c r="D358" s="208" t="s">
        <v>271</v>
      </c>
      <c r="E358" s="38"/>
      <c r="F358" s="250" t="s">
        <v>1356</v>
      </c>
      <c r="G358" s="38"/>
      <c r="H358" s="38"/>
      <c r="I358" s="251"/>
      <c r="J358" s="38"/>
      <c r="K358" s="38"/>
      <c r="L358" s="41"/>
      <c r="M358" s="252"/>
      <c r="N358" s="253"/>
      <c r="O358" s="73"/>
      <c r="P358" s="73"/>
      <c r="Q358" s="73"/>
      <c r="R358" s="73"/>
      <c r="S358" s="73"/>
      <c r="T358" s="74"/>
      <c r="U358" s="36"/>
      <c r="V358" s="36"/>
      <c r="W358" s="36"/>
      <c r="X358" s="36"/>
      <c r="Y358" s="36"/>
      <c r="Z358" s="36"/>
      <c r="AA358" s="36"/>
      <c r="AB358" s="36"/>
      <c r="AC358" s="36"/>
      <c r="AD358" s="36"/>
      <c r="AE358" s="36"/>
      <c r="AT358" s="18" t="s">
        <v>271</v>
      </c>
      <c r="AU358" s="18" t="s">
        <v>91</v>
      </c>
    </row>
    <row r="359" spans="1:65" s="2" customFormat="1" ht="16.5" customHeight="1">
      <c r="A359" s="36"/>
      <c r="B359" s="37"/>
      <c r="C359" s="193" t="s">
        <v>616</v>
      </c>
      <c r="D359" s="193" t="s">
        <v>164</v>
      </c>
      <c r="E359" s="194" t="s">
        <v>1357</v>
      </c>
      <c r="F359" s="195" t="s">
        <v>1358</v>
      </c>
      <c r="G359" s="196" t="s">
        <v>980</v>
      </c>
      <c r="H359" s="197">
        <v>1</v>
      </c>
      <c r="I359" s="198"/>
      <c r="J359" s="199">
        <f>ROUND(I359*H359,2)</f>
        <v>0</v>
      </c>
      <c r="K359" s="195" t="s">
        <v>286</v>
      </c>
      <c r="L359" s="41"/>
      <c r="M359" s="200" t="s">
        <v>1</v>
      </c>
      <c r="N359" s="201" t="s">
        <v>47</v>
      </c>
      <c r="O359" s="73"/>
      <c r="P359" s="202">
        <f>O359*H359</f>
        <v>0</v>
      </c>
      <c r="Q359" s="202">
        <v>0</v>
      </c>
      <c r="R359" s="202">
        <f>Q359*H359</f>
        <v>0</v>
      </c>
      <c r="S359" s="202">
        <v>0</v>
      </c>
      <c r="T359" s="203">
        <f>S359*H359</f>
        <v>0</v>
      </c>
      <c r="U359" s="36"/>
      <c r="V359" s="36"/>
      <c r="W359" s="36"/>
      <c r="X359" s="36"/>
      <c r="Y359" s="36"/>
      <c r="Z359" s="36"/>
      <c r="AA359" s="36"/>
      <c r="AB359" s="36"/>
      <c r="AC359" s="36"/>
      <c r="AD359" s="36"/>
      <c r="AE359" s="36"/>
      <c r="AR359" s="204" t="s">
        <v>256</v>
      </c>
      <c r="AT359" s="204" t="s">
        <v>164</v>
      </c>
      <c r="AU359" s="204" t="s">
        <v>91</v>
      </c>
      <c r="AY359" s="18" t="s">
        <v>162</v>
      </c>
      <c r="BE359" s="205">
        <f>IF(N359="základní",J359,0)</f>
        <v>0</v>
      </c>
      <c r="BF359" s="205">
        <f>IF(N359="snížená",J359,0)</f>
        <v>0</v>
      </c>
      <c r="BG359" s="205">
        <f>IF(N359="zákl. přenesená",J359,0)</f>
        <v>0</v>
      </c>
      <c r="BH359" s="205">
        <f>IF(N359="sníž. přenesená",J359,0)</f>
        <v>0</v>
      </c>
      <c r="BI359" s="205">
        <f>IF(N359="nulová",J359,0)</f>
        <v>0</v>
      </c>
      <c r="BJ359" s="18" t="s">
        <v>89</v>
      </c>
      <c r="BK359" s="205">
        <f>ROUND(I359*H359,2)</f>
        <v>0</v>
      </c>
      <c r="BL359" s="18" t="s">
        <v>256</v>
      </c>
      <c r="BM359" s="204" t="s">
        <v>1359</v>
      </c>
    </row>
    <row r="360" spans="1:47" s="2" customFormat="1" ht="39">
      <c r="A360" s="36"/>
      <c r="B360" s="37"/>
      <c r="C360" s="38"/>
      <c r="D360" s="208" t="s">
        <v>271</v>
      </c>
      <c r="E360" s="38"/>
      <c r="F360" s="250" t="s">
        <v>1356</v>
      </c>
      <c r="G360" s="38"/>
      <c r="H360" s="38"/>
      <c r="I360" s="251"/>
      <c r="J360" s="38"/>
      <c r="K360" s="38"/>
      <c r="L360" s="41"/>
      <c r="M360" s="252"/>
      <c r="N360" s="253"/>
      <c r="O360" s="73"/>
      <c r="P360" s="73"/>
      <c r="Q360" s="73"/>
      <c r="R360" s="73"/>
      <c r="S360" s="73"/>
      <c r="T360" s="74"/>
      <c r="U360" s="36"/>
      <c r="V360" s="36"/>
      <c r="W360" s="36"/>
      <c r="X360" s="36"/>
      <c r="Y360" s="36"/>
      <c r="Z360" s="36"/>
      <c r="AA360" s="36"/>
      <c r="AB360" s="36"/>
      <c r="AC360" s="36"/>
      <c r="AD360" s="36"/>
      <c r="AE360" s="36"/>
      <c r="AT360" s="18" t="s">
        <v>271</v>
      </c>
      <c r="AU360" s="18" t="s">
        <v>91</v>
      </c>
    </row>
    <row r="361" spans="1:65" s="2" customFormat="1" ht="21.75" customHeight="1">
      <c r="A361" s="36"/>
      <c r="B361" s="37"/>
      <c r="C361" s="193" t="s">
        <v>620</v>
      </c>
      <c r="D361" s="193" t="s">
        <v>164</v>
      </c>
      <c r="E361" s="194" t="s">
        <v>1360</v>
      </c>
      <c r="F361" s="195" t="s">
        <v>1361</v>
      </c>
      <c r="G361" s="196" t="s">
        <v>980</v>
      </c>
      <c r="H361" s="197">
        <v>1</v>
      </c>
      <c r="I361" s="198"/>
      <c r="J361" s="199">
        <f>ROUND(I361*H361,2)</f>
        <v>0</v>
      </c>
      <c r="K361" s="195" t="s">
        <v>286</v>
      </c>
      <c r="L361" s="41"/>
      <c r="M361" s="200" t="s">
        <v>1</v>
      </c>
      <c r="N361" s="201" t="s">
        <v>47</v>
      </c>
      <c r="O361" s="73"/>
      <c r="P361" s="202">
        <f>O361*H361</f>
        <v>0</v>
      </c>
      <c r="Q361" s="202">
        <v>0</v>
      </c>
      <c r="R361" s="202">
        <f>Q361*H361</f>
        <v>0</v>
      </c>
      <c r="S361" s="202">
        <v>0</v>
      </c>
      <c r="T361" s="203">
        <f>S361*H361</f>
        <v>0</v>
      </c>
      <c r="U361" s="36"/>
      <c r="V361" s="36"/>
      <c r="W361" s="36"/>
      <c r="X361" s="36"/>
      <c r="Y361" s="36"/>
      <c r="Z361" s="36"/>
      <c r="AA361" s="36"/>
      <c r="AB361" s="36"/>
      <c r="AC361" s="36"/>
      <c r="AD361" s="36"/>
      <c r="AE361" s="36"/>
      <c r="AR361" s="204" t="s">
        <v>256</v>
      </c>
      <c r="AT361" s="204" t="s">
        <v>164</v>
      </c>
      <c r="AU361" s="204" t="s">
        <v>91</v>
      </c>
      <c r="AY361" s="18" t="s">
        <v>162</v>
      </c>
      <c r="BE361" s="205">
        <f>IF(N361="základní",J361,0)</f>
        <v>0</v>
      </c>
      <c r="BF361" s="205">
        <f>IF(N361="snížená",J361,0)</f>
        <v>0</v>
      </c>
      <c r="BG361" s="205">
        <f>IF(N361="zákl. přenesená",J361,0)</f>
        <v>0</v>
      </c>
      <c r="BH361" s="205">
        <f>IF(N361="sníž. přenesená",J361,0)</f>
        <v>0</v>
      </c>
      <c r="BI361" s="205">
        <f>IF(N361="nulová",J361,0)</f>
        <v>0</v>
      </c>
      <c r="BJ361" s="18" t="s">
        <v>89</v>
      </c>
      <c r="BK361" s="205">
        <f>ROUND(I361*H361,2)</f>
        <v>0</v>
      </c>
      <c r="BL361" s="18" t="s">
        <v>256</v>
      </c>
      <c r="BM361" s="204" t="s">
        <v>1362</v>
      </c>
    </row>
    <row r="362" spans="1:47" s="2" customFormat="1" ht="39">
      <c r="A362" s="36"/>
      <c r="B362" s="37"/>
      <c r="C362" s="38"/>
      <c r="D362" s="208" t="s">
        <v>271</v>
      </c>
      <c r="E362" s="38"/>
      <c r="F362" s="250" t="s">
        <v>1356</v>
      </c>
      <c r="G362" s="38"/>
      <c r="H362" s="38"/>
      <c r="I362" s="251"/>
      <c r="J362" s="38"/>
      <c r="K362" s="38"/>
      <c r="L362" s="41"/>
      <c r="M362" s="252"/>
      <c r="N362" s="253"/>
      <c r="O362" s="73"/>
      <c r="P362" s="73"/>
      <c r="Q362" s="73"/>
      <c r="R362" s="73"/>
      <c r="S362" s="73"/>
      <c r="T362" s="74"/>
      <c r="U362" s="36"/>
      <c r="V362" s="36"/>
      <c r="W362" s="36"/>
      <c r="X362" s="36"/>
      <c r="Y362" s="36"/>
      <c r="Z362" s="36"/>
      <c r="AA362" s="36"/>
      <c r="AB362" s="36"/>
      <c r="AC362" s="36"/>
      <c r="AD362" s="36"/>
      <c r="AE362" s="36"/>
      <c r="AT362" s="18" t="s">
        <v>271</v>
      </c>
      <c r="AU362" s="18" t="s">
        <v>91</v>
      </c>
    </row>
    <row r="363" spans="1:65" s="2" customFormat="1" ht="21.75" customHeight="1">
      <c r="A363" s="36"/>
      <c r="B363" s="37"/>
      <c r="C363" s="193" t="s">
        <v>625</v>
      </c>
      <c r="D363" s="193" t="s">
        <v>164</v>
      </c>
      <c r="E363" s="194" t="s">
        <v>1363</v>
      </c>
      <c r="F363" s="195" t="s">
        <v>1364</v>
      </c>
      <c r="G363" s="196" t="s">
        <v>980</v>
      </c>
      <c r="H363" s="197">
        <v>1</v>
      </c>
      <c r="I363" s="198"/>
      <c r="J363" s="199">
        <f>ROUND(I363*H363,2)</f>
        <v>0</v>
      </c>
      <c r="K363" s="195" t="s">
        <v>286</v>
      </c>
      <c r="L363" s="41"/>
      <c r="M363" s="200" t="s">
        <v>1</v>
      </c>
      <c r="N363" s="201" t="s">
        <v>47</v>
      </c>
      <c r="O363" s="73"/>
      <c r="P363" s="202">
        <f>O363*H363</f>
        <v>0</v>
      </c>
      <c r="Q363" s="202">
        <v>0</v>
      </c>
      <c r="R363" s="202">
        <f>Q363*H363</f>
        <v>0</v>
      </c>
      <c r="S363" s="202">
        <v>0</v>
      </c>
      <c r="T363" s="203">
        <f>S363*H363</f>
        <v>0</v>
      </c>
      <c r="U363" s="36"/>
      <c r="V363" s="36"/>
      <c r="W363" s="36"/>
      <c r="X363" s="36"/>
      <c r="Y363" s="36"/>
      <c r="Z363" s="36"/>
      <c r="AA363" s="36"/>
      <c r="AB363" s="36"/>
      <c r="AC363" s="36"/>
      <c r="AD363" s="36"/>
      <c r="AE363" s="36"/>
      <c r="AR363" s="204" t="s">
        <v>256</v>
      </c>
      <c r="AT363" s="204" t="s">
        <v>164</v>
      </c>
      <c r="AU363" s="204" t="s">
        <v>91</v>
      </c>
      <c r="AY363" s="18" t="s">
        <v>162</v>
      </c>
      <c r="BE363" s="205">
        <f>IF(N363="základní",J363,0)</f>
        <v>0</v>
      </c>
      <c r="BF363" s="205">
        <f>IF(N363="snížená",J363,0)</f>
        <v>0</v>
      </c>
      <c r="BG363" s="205">
        <f>IF(N363="zákl. přenesená",J363,0)</f>
        <v>0</v>
      </c>
      <c r="BH363" s="205">
        <f>IF(N363="sníž. přenesená",J363,0)</f>
        <v>0</v>
      </c>
      <c r="BI363" s="205">
        <f>IF(N363="nulová",J363,0)</f>
        <v>0</v>
      </c>
      <c r="BJ363" s="18" t="s">
        <v>89</v>
      </c>
      <c r="BK363" s="205">
        <f>ROUND(I363*H363,2)</f>
        <v>0</v>
      </c>
      <c r="BL363" s="18" t="s">
        <v>256</v>
      </c>
      <c r="BM363" s="204" t="s">
        <v>1365</v>
      </c>
    </row>
    <row r="364" spans="1:47" s="2" customFormat="1" ht="39">
      <c r="A364" s="36"/>
      <c r="B364" s="37"/>
      <c r="C364" s="38"/>
      <c r="D364" s="208" t="s">
        <v>271</v>
      </c>
      <c r="E364" s="38"/>
      <c r="F364" s="250" t="s">
        <v>1356</v>
      </c>
      <c r="G364" s="38"/>
      <c r="H364" s="38"/>
      <c r="I364" s="251"/>
      <c r="J364" s="38"/>
      <c r="K364" s="38"/>
      <c r="L364" s="41"/>
      <c r="M364" s="252"/>
      <c r="N364" s="253"/>
      <c r="O364" s="73"/>
      <c r="P364" s="73"/>
      <c r="Q364" s="73"/>
      <c r="R364" s="73"/>
      <c r="S364" s="73"/>
      <c r="T364" s="74"/>
      <c r="U364" s="36"/>
      <c r="V364" s="36"/>
      <c r="W364" s="36"/>
      <c r="X364" s="36"/>
      <c r="Y364" s="36"/>
      <c r="Z364" s="36"/>
      <c r="AA364" s="36"/>
      <c r="AB364" s="36"/>
      <c r="AC364" s="36"/>
      <c r="AD364" s="36"/>
      <c r="AE364" s="36"/>
      <c r="AT364" s="18" t="s">
        <v>271</v>
      </c>
      <c r="AU364" s="18" t="s">
        <v>91</v>
      </c>
    </row>
    <row r="365" spans="1:65" s="2" customFormat="1" ht="16.5" customHeight="1">
      <c r="A365" s="36"/>
      <c r="B365" s="37"/>
      <c r="C365" s="193" t="s">
        <v>629</v>
      </c>
      <c r="D365" s="193" t="s">
        <v>164</v>
      </c>
      <c r="E365" s="194" t="s">
        <v>1366</v>
      </c>
      <c r="F365" s="195" t="s">
        <v>1367</v>
      </c>
      <c r="G365" s="196" t="s">
        <v>980</v>
      </c>
      <c r="H365" s="197">
        <v>3</v>
      </c>
      <c r="I365" s="198"/>
      <c r="J365" s="199">
        <f>ROUND(I365*H365,2)</f>
        <v>0</v>
      </c>
      <c r="K365" s="195" t="s">
        <v>286</v>
      </c>
      <c r="L365" s="41"/>
      <c r="M365" s="200" t="s">
        <v>1</v>
      </c>
      <c r="N365" s="201" t="s">
        <v>47</v>
      </c>
      <c r="O365" s="73"/>
      <c r="P365" s="202">
        <f>O365*H365</f>
        <v>0</v>
      </c>
      <c r="Q365" s="202">
        <v>0</v>
      </c>
      <c r="R365" s="202">
        <f>Q365*H365</f>
        <v>0</v>
      </c>
      <c r="S365" s="202">
        <v>0</v>
      </c>
      <c r="T365" s="203">
        <f>S365*H365</f>
        <v>0</v>
      </c>
      <c r="U365" s="36"/>
      <c r="V365" s="36"/>
      <c r="W365" s="36"/>
      <c r="X365" s="36"/>
      <c r="Y365" s="36"/>
      <c r="Z365" s="36"/>
      <c r="AA365" s="36"/>
      <c r="AB365" s="36"/>
      <c r="AC365" s="36"/>
      <c r="AD365" s="36"/>
      <c r="AE365" s="36"/>
      <c r="AR365" s="204" t="s">
        <v>256</v>
      </c>
      <c r="AT365" s="204" t="s">
        <v>164</v>
      </c>
      <c r="AU365" s="204" t="s">
        <v>91</v>
      </c>
      <c r="AY365" s="18" t="s">
        <v>162</v>
      </c>
      <c r="BE365" s="205">
        <f>IF(N365="základní",J365,0)</f>
        <v>0</v>
      </c>
      <c r="BF365" s="205">
        <f>IF(N365="snížená",J365,0)</f>
        <v>0</v>
      </c>
      <c r="BG365" s="205">
        <f>IF(N365="zákl. přenesená",J365,0)</f>
        <v>0</v>
      </c>
      <c r="BH365" s="205">
        <f>IF(N365="sníž. přenesená",J365,0)</f>
        <v>0</v>
      </c>
      <c r="BI365" s="205">
        <f>IF(N365="nulová",J365,0)</f>
        <v>0</v>
      </c>
      <c r="BJ365" s="18" t="s">
        <v>89</v>
      </c>
      <c r="BK365" s="205">
        <f>ROUND(I365*H365,2)</f>
        <v>0</v>
      </c>
      <c r="BL365" s="18" t="s">
        <v>256</v>
      </c>
      <c r="BM365" s="204" t="s">
        <v>1368</v>
      </c>
    </row>
    <row r="366" spans="1:47" s="2" customFormat="1" ht="39">
      <c r="A366" s="36"/>
      <c r="B366" s="37"/>
      <c r="C366" s="38"/>
      <c r="D366" s="208" t="s">
        <v>271</v>
      </c>
      <c r="E366" s="38"/>
      <c r="F366" s="250" t="s">
        <v>1369</v>
      </c>
      <c r="G366" s="38"/>
      <c r="H366" s="38"/>
      <c r="I366" s="251"/>
      <c r="J366" s="38"/>
      <c r="K366" s="38"/>
      <c r="L366" s="41"/>
      <c r="M366" s="252"/>
      <c r="N366" s="253"/>
      <c r="O366" s="73"/>
      <c r="P366" s="73"/>
      <c r="Q366" s="73"/>
      <c r="R366" s="73"/>
      <c r="S366" s="73"/>
      <c r="T366" s="74"/>
      <c r="U366" s="36"/>
      <c r="V366" s="36"/>
      <c r="W366" s="36"/>
      <c r="X366" s="36"/>
      <c r="Y366" s="36"/>
      <c r="Z366" s="36"/>
      <c r="AA366" s="36"/>
      <c r="AB366" s="36"/>
      <c r="AC366" s="36"/>
      <c r="AD366" s="36"/>
      <c r="AE366" s="36"/>
      <c r="AT366" s="18" t="s">
        <v>271</v>
      </c>
      <c r="AU366" s="18" t="s">
        <v>91</v>
      </c>
    </row>
    <row r="367" spans="1:65" s="2" customFormat="1" ht="16.5" customHeight="1">
      <c r="A367" s="36"/>
      <c r="B367" s="37"/>
      <c r="C367" s="193" t="s">
        <v>634</v>
      </c>
      <c r="D367" s="193" t="s">
        <v>164</v>
      </c>
      <c r="E367" s="194" t="s">
        <v>1370</v>
      </c>
      <c r="F367" s="195" t="s">
        <v>1371</v>
      </c>
      <c r="G367" s="196" t="s">
        <v>980</v>
      </c>
      <c r="H367" s="197">
        <v>4</v>
      </c>
      <c r="I367" s="198"/>
      <c r="J367" s="199">
        <f>ROUND(I367*H367,2)</f>
        <v>0</v>
      </c>
      <c r="K367" s="195" t="s">
        <v>286</v>
      </c>
      <c r="L367" s="41"/>
      <c r="M367" s="200" t="s">
        <v>1</v>
      </c>
      <c r="N367" s="201" t="s">
        <v>47</v>
      </c>
      <c r="O367" s="73"/>
      <c r="P367" s="202">
        <f>O367*H367</f>
        <v>0</v>
      </c>
      <c r="Q367" s="202">
        <v>0</v>
      </c>
      <c r="R367" s="202">
        <f>Q367*H367</f>
        <v>0</v>
      </c>
      <c r="S367" s="202">
        <v>0</v>
      </c>
      <c r="T367" s="203">
        <f>S367*H367</f>
        <v>0</v>
      </c>
      <c r="U367" s="36"/>
      <c r="V367" s="36"/>
      <c r="W367" s="36"/>
      <c r="X367" s="36"/>
      <c r="Y367" s="36"/>
      <c r="Z367" s="36"/>
      <c r="AA367" s="36"/>
      <c r="AB367" s="36"/>
      <c r="AC367" s="36"/>
      <c r="AD367" s="36"/>
      <c r="AE367" s="36"/>
      <c r="AR367" s="204" t="s">
        <v>256</v>
      </c>
      <c r="AT367" s="204" t="s">
        <v>164</v>
      </c>
      <c r="AU367" s="204" t="s">
        <v>91</v>
      </c>
      <c r="AY367" s="18" t="s">
        <v>162</v>
      </c>
      <c r="BE367" s="205">
        <f>IF(N367="základní",J367,0)</f>
        <v>0</v>
      </c>
      <c r="BF367" s="205">
        <f>IF(N367="snížená",J367,0)</f>
        <v>0</v>
      </c>
      <c r="BG367" s="205">
        <f>IF(N367="zákl. přenesená",J367,0)</f>
        <v>0</v>
      </c>
      <c r="BH367" s="205">
        <f>IF(N367="sníž. přenesená",J367,0)</f>
        <v>0</v>
      </c>
      <c r="BI367" s="205">
        <f>IF(N367="nulová",J367,0)</f>
        <v>0</v>
      </c>
      <c r="BJ367" s="18" t="s">
        <v>89</v>
      </c>
      <c r="BK367" s="205">
        <f>ROUND(I367*H367,2)</f>
        <v>0</v>
      </c>
      <c r="BL367" s="18" t="s">
        <v>256</v>
      </c>
      <c r="BM367" s="204" t="s">
        <v>1372</v>
      </c>
    </row>
    <row r="368" spans="1:47" s="2" customFormat="1" ht="39">
      <c r="A368" s="36"/>
      <c r="B368" s="37"/>
      <c r="C368" s="38"/>
      <c r="D368" s="208" t="s">
        <v>271</v>
      </c>
      <c r="E368" s="38"/>
      <c r="F368" s="250" t="s">
        <v>1369</v>
      </c>
      <c r="G368" s="38"/>
      <c r="H368" s="38"/>
      <c r="I368" s="251"/>
      <c r="J368" s="38"/>
      <c r="K368" s="38"/>
      <c r="L368" s="41"/>
      <c r="M368" s="252"/>
      <c r="N368" s="253"/>
      <c r="O368" s="73"/>
      <c r="P368" s="73"/>
      <c r="Q368" s="73"/>
      <c r="R368" s="73"/>
      <c r="S368" s="73"/>
      <c r="T368" s="74"/>
      <c r="U368" s="36"/>
      <c r="V368" s="36"/>
      <c r="W368" s="36"/>
      <c r="X368" s="36"/>
      <c r="Y368" s="36"/>
      <c r="Z368" s="36"/>
      <c r="AA368" s="36"/>
      <c r="AB368" s="36"/>
      <c r="AC368" s="36"/>
      <c r="AD368" s="36"/>
      <c r="AE368" s="36"/>
      <c r="AT368" s="18" t="s">
        <v>271</v>
      </c>
      <c r="AU368" s="18" t="s">
        <v>91</v>
      </c>
    </row>
    <row r="369" spans="1:65" s="2" customFormat="1" ht="16.5" customHeight="1">
      <c r="A369" s="36"/>
      <c r="B369" s="37"/>
      <c r="C369" s="193" t="s">
        <v>638</v>
      </c>
      <c r="D369" s="193" t="s">
        <v>164</v>
      </c>
      <c r="E369" s="194" t="s">
        <v>1373</v>
      </c>
      <c r="F369" s="195" t="s">
        <v>1374</v>
      </c>
      <c r="G369" s="196" t="s">
        <v>980</v>
      </c>
      <c r="H369" s="197">
        <v>1</v>
      </c>
      <c r="I369" s="198"/>
      <c r="J369" s="199">
        <f>ROUND(I369*H369,2)</f>
        <v>0</v>
      </c>
      <c r="K369" s="195" t="s">
        <v>286</v>
      </c>
      <c r="L369" s="41"/>
      <c r="M369" s="200" t="s">
        <v>1</v>
      </c>
      <c r="N369" s="201" t="s">
        <v>47</v>
      </c>
      <c r="O369" s="73"/>
      <c r="P369" s="202">
        <f>O369*H369</f>
        <v>0</v>
      </c>
      <c r="Q369" s="202">
        <v>0</v>
      </c>
      <c r="R369" s="202">
        <f>Q369*H369</f>
        <v>0</v>
      </c>
      <c r="S369" s="202">
        <v>0</v>
      </c>
      <c r="T369" s="203">
        <f>S369*H369</f>
        <v>0</v>
      </c>
      <c r="U369" s="36"/>
      <c r="V369" s="36"/>
      <c r="W369" s="36"/>
      <c r="X369" s="36"/>
      <c r="Y369" s="36"/>
      <c r="Z369" s="36"/>
      <c r="AA369" s="36"/>
      <c r="AB369" s="36"/>
      <c r="AC369" s="36"/>
      <c r="AD369" s="36"/>
      <c r="AE369" s="36"/>
      <c r="AR369" s="204" t="s">
        <v>256</v>
      </c>
      <c r="AT369" s="204" t="s">
        <v>164</v>
      </c>
      <c r="AU369" s="204" t="s">
        <v>91</v>
      </c>
      <c r="AY369" s="18" t="s">
        <v>162</v>
      </c>
      <c r="BE369" s="205">
        <f>IF(N369="základní",J369,0)</f>
        <v>0</v>
      </c>
      <c r="BF369" s="205">
        <f>IF(N369="snížená",J369,0)</f>
        <v>0</v>
      </c>
      <c r="BG369" s="205">
        <f>IF(N369="zákl. přenesená",J369,0)</f>
        <v>0</v>
      </c>
      <c r="BH369" s="205">
        <f>IF(N369="sníž. přenesená",J369,0)</f>
        <v>0</v>
      </c>
      <c r="BI369" s="205">
        <f>IF(N369="nulová",J369,0)</f>
        <v>0</v>
      </c>
      <c r="BJ369" s="18" t="s">
        <v>89</v>
      </c>
      <c r="BK369" s="205">
        <f>ROUND(I369*H369,2)</f>
        <v>0</v>
      </c>
      <c r="BL369" s="18" t="s">
        <v>256</v>
      </c>
      <c r="BM369" s="204" t="s">
        <v>1375</v>
      </c>
    </row>
    <row r="370" spans="1:47" s="2" customFormat="1" ht="39">
      <c r="A370" s="36"/>
      <c r="B370" s="37"/>
      <c r="C370" s="38"/>
      <c r="D370" s="208" t="s">
        <v>271</v>
      </c>
      <c r="E370" s="38"/>
      <c r="F370" s="250" t="s">
        <v>1369</v>
      </c>
      <c r="G370" s="38"/>
      <c r="H370" s="38"/>
      <c r="I370" s="251"/>
      <c r="J370" s="38"/>
      <c r="K370" s="38"/>
      <c r="L370" s="41"/>
      <c r="M370" s="252"/>
      <c r="N370" s="253"/>
      <c r="O370" s="73"/>
      <c r="P370" s="73"/>
      <c r="Q370" s="73"/>
      <c r="R370" s="73"/>
      <c r="S370" s="73"/>
      <c r="T370" s="74"/>
      <c r="U370" s="36"/>
      <c r="V370" s="36"/>
      <c r="W370" s="36"/>
      <c r="X370" s="36"/>
      <c r="Y370" s="36"/>
      <c r="Z370" s="36"/>
      <c r="AA370" s="36"/>
      <c r="AB370" s="36"/>
      <c r="AC370" s="36"/>
      <c r="AD370" s="36"/>
      <c r="AE370" s="36"/>
      <c r="AT370" s="18" t="s">
        <v>271</v>
      </c>
      <c r="AU370" s="18" t="s">
        <v>91</v>
      </c>
    </row>
    <row r="371" spans="1:65" s="2" customFormat="1" ht="16.5" customHeight="1">
      <c r="A371" s="36"/>
      <c r="B371" s="37"/>
      <c r="C371" s="193" t="s">
        <v>642</v>
      </c>
      <c r="D371" s="193" t="s">
        <v>164</v>
      </c>
      <c r="E371" s="194" t="s">
        <v>1376</v>
      </c>
      <c r="F371" s="195" t="s">
        <v>1377</v>
      </c>
      <c r="G371" s="196" t="s">
        <v>980</v>
      </c>
      <c r="H371" s="197">
        <v>2</v>
      </c>
      <c r="I371" s="198"/>
      <c r="J371" s="199">
        <f>ROUND(I371*H371,2)</f>
        <v>0</v>
      </c>
      <c r="K371" s="195" t="s">
        <v>286</v>
      </c>
      <c r="L371" s="41"/>
      <c r="M371" s="200" t="s">
        <v>1</v>
      </c>
      <c r="N371" s="201" t="s">
        <v>47</v>
      </c>
      <c r="O371" s="73"/>
      <c r="P371" s="202">
        <f>O371*H371</f>
        <v>0</v>
      </c>
      <c r="Q371" s="202">
        <v>0</v>
      </c>
      <c r="R371" s="202">
        <f>Q371*H371</f>
        <v>0</v>
      </c>
      <c r="S371" s="202">
        <v>0</v>
      </c>
      <c r="T371" s="203">
        <f>S371*H371</f>
        <v>0</v>
      </c>
      <c r="U371" s="36"/>
      <c r="V371" s="36"/>
      <c r="W371" s="36"/>
      <c r="X371" s="36"/>
      <c r="Y371" s="36"/>
      <c r="Z371" s="36"/>
      <c r="AA371" s="36"/>
      <c r="AB371" s="36"/>
      <c r="AC371" s="36"/>
      <c r="AD371" s="36"/>
      <c r="AE371" s="36"/>
      <c r="AR371" s="204" t="s">
        <v>256</v>
      </c>
      <c r="AT371" s="204" t="s">
        <v>164</v>
      </c>
      <c r="AU371" s="204" t="s">
        <v>91</v>
      </c>
      <c r="AY371" s="18" t="s">
        <v>162</v>
      </c>
      <c r="BE371" s="205">
        <f>IF(N371="základní",J371,0)</f>
        <v>0</v>
      </c>
      <c r="BF371" s="205">
        <f>IF(N371="snížená",J371,0)</f>
        <v>0</v>
      </c>
      <c r="BG371" s="205">
        <f>IF(N371="zákl. přenesená",J371,0)</f>
        <v>0</v>
      </c>
      <c r="BH371" s="205">
        <f>IF(N371="sníž. přenesená",J371,0)</f>
        <v>0</v>
      </c>
      <c r="BI371" s="205">
        <f>IF(N371="nulová",J371,0)</f>
        <v>0</v>
      </c>
      <c r="BJ371" s="18" t="s">
        <v>89</v>
      </c>
      <c r="BK371" s="205">
        <f>ROUND(I371*H371,2)</f>
        <v>0</v>
      </c>
      <c r="BL371" s="18" t="s">
        <v>256</v>
      </c>
      <c r="BM371" s="204" t="s">
        <v>1378</v>
      </c>
    </row>
    <row r="372" spans="1:47" s="2" customFormat="1" ht="39">
      <c r="A372" s="36"/>
      <c r="B372" s="37"/>
      <c r="C372" s="38"/>
      <c r="D372" s="208" t="s">
        <v>271</v>
      </c>
      <c r="E372" s="38"/>
      <c r="F372" s="250" t="s">
        <v>1369</v>
      </c>
      <c r="G372" s="38"/>
      <c r="H372" s="38"/>
      <c r="I372" s="251"/>
      <c r="J372" s="38"/>
      <c r="K372" s="38"/>
      <c r="L372" s="41"/>
      <c r="M372" s="252"/>
      <c r="N372" s="253"/>
      <c r="O372" s="73"/>
      <c r="P372" s="73"/>
      <c r="Q372" s="73"/>
      <c r="R372" s="73"/>
      <c r="S372" s="73"/>
      <c r="T372" s="74"/>
      <c r="U372" s="36"/>
      <c r="V372" s="36"/>
      <c r="W372" s="36"/>
      <c r="X372" s="36"/>
      <c r="Y372" s="36"/>
      <c r="Z372" s="36"/>
      <c r="AA372" s="36"/>
      <c r="AB372" s="36"/>
      <c r="AC372" s="36"/>
      <c r="AD372" s="36"/>
      <c r="AE372" s="36"/>
      <c r="AT372" s="18" t="s">
        <v>271</v>
      </c>
      <c r="AU372" s="18" t="s">
        <v>91</v>
      </c>
    </row>
    <row r="373" spans="1:65" s="2" customFormat="1" ht="16.5" customHeight="1">
      <c r="A373" s="36"/>
      <c r="B373" s="37"/>
      <c r="C373" s="193" t="s">
        <v>647</v>
      </c>
      <c r="D373" s="193" t="s">
        <v>164</v>
      </c>
      <c r="E373" s="194" t="s">
        <v>1379</v>
      </c>
      <c r="F373" s="195" t="s">
        <v>1380</v>
      </c>
      <c r="G373" s="196" t="s">
        <v>980</v>
      </c>
      <c r="H373" s="197">
        <v>5</v>
      </c>
      <c r="I373" s="198"/>
      <c r="J373" s="199">
        <f>ROUND(I373*H373,2)</f>
        <v>0</v>
      </c>
      <c r="K373" s="195" t="s">
        <v>286</v>
      </c>
      <c r="L373" s="41"/>
      <c r="M373" s="200" t="s">
        <v>1</v>
      </c>
      <c r="N373" s="201" t="s">
        <v>47</v>
      </c>
      <c r="O373" s="73"/>
      <c r="P373" s="202">
        <f>O373*H373</f>
        <v>0</v>
      </c>
      <c r="Q373" s="202">
        <v>0</v>
      </c>
      <c r="R373" s="202">
        <f>Q373*H373</f>
        <v>0</v>
      </c>
      <c r="S373" s="202">
        <v>0</v>
      </c>
      <c r="T373" s="203">
        <f>S373*H373</f>
        <v>0</v>
      </c>
      <c r="U373" s="36"/>
      <c r="V373" s="36"/>
      <c r="W373" s="36"/>
      <c r="X373" s="36"/>
      <c r="Y373" s="36"/>
      <c r="Z373" s="36"/>
      <c r="AA373" s="36"/>
      <c r="AB373" s="36"/>
      <c r="AC373" s="36"/>
      <c r="AD373" s="36"/>
      <c r="AE373" s="36"/>
      <c r="AR373" s="204" t="s">
        <v>256</v>
      </c>
      <c r="AT373" s="204" t="s">
        <v>164</v>
      </c>
      <c r="AU373" s="204" t="s">
        <v>91</v>
      </c>
      <c r="AY373" s="18" t="s">
        <v>162</v>
      </c>
      <c r="BE373" s="205">
        <f>IF(N373="základní",J373,0)</f>
        <v>0</v>
      </c>
      <c r="BF373" s="205">
        <f>IF(N373="snížená",J373,0)</f>
        <v>0</v>
      </c>
      <c r="BG373" s="205">
        <f>IF(N373="zákl. přenesená",J373,0)</f>
        <v>0</v>
      </c>
      <c r="BH373" s="205">
        <f>IF(N373="sníž. přenesená",J373,0)</f>
        <v>0</v>
      </c>
      <c r="BI373" s="205">
        <f>IF(N373="nulová",J373,0)</f>
        <v>0</v>
      </c>
      <c r="BJ373" s="18" t="s">
        <v>89</v>
      </c>
      <c r="BK373" s="205">
        <f>ROUND(I373*H373,2)</f>
        <v>0</v>
      </c>
      <c r="BL373" s="18" t="s">
        <v>256</v>
      </c>
      <c r="BM373" s="204" t="s">
        <v>1381</v>
      </c>
    </row>
    <row r="374" spans="1:47" s="2" customFormat="1" ht="39">
      <c r="A374" s="36"/>
      <c r="B374" s="37"/>
      <c r="C374" s="38"/>
      <c r="D374" s="208" t="s">
        <v>271</v>
      </c>
      <c r="E374" s="38"/>
      <c r="F374" s="250" t="s">
        <v>1369</v>
      </c>
      <c r="G374" s="38"/>
      <c r="H374" s="38"/>
      <c r="I374" s="251"/>
      <c r="J374" s="38"/>
      <c r="K374" s="38"/>
      <c r="L374" s="41"/>
      <c r="M374" s="252"/>
      <c r="N374" s="253"/>
      <c r="O374" s="73"/>
      <c r="P374" s="73"/>
      <c r="Q374" s="73"/>
      <c r="R374" s="73"/>
      <c r="S374" s="73"/>
      <c r="T374" s="74"/>
      <c r="U374" s="36"/>
      <c r="V374" s="36"/>
      <c r="W374" s="36"/>
      <c r="X374" s="36"/>
      <c r="Y374" s="36"/>
      <c r="Z374" s="36"/>
      <c r="AA374" s="36"/>
      <c r="AB374" s="36"/>
      <c r="AC374" s="36"/>
      <c r="AD374" s="36"/>
      <c r="AE374" s="36"/>
      <c r="AT374" s="18" t="s">
        <v>271</v>
      </c>
      <c r="AU374" s="18" t="s">
        <v>91</v>
      </c>
    </row>
    <row r="375" spans="1:65" s="2" customFormat="1" ht="16.5" customHeight="1">
      <c r="A375" s="36"/>
      <c r="B375" s="37"/>
      <c r="C375" s="193" t="s">
        <v>650</v>
      </c>
      <c r="D375" s="193" t="s">
        <v>164</v>
      </c>
      <c r="E375" s="194" t="s">
        <v>1382</v>
      </c>
      <c r="F375" s="195" t="s">
        <v>1383</v>
      </c>
      <c r="G375" s="196" t="s">
        <v>980</v>
      </c>
      <c r="H375" s="197">
        <v>1</v>
      </c>
      <c r="I375" s="198"/>
      <c r="J375" s="199">
        <f>ROUND(I375*H375,2)</f>
        <v>0</v>
      </c>
      <c r="K375" s="195" t="s">
        <v>286</v>
      </c>
      <c r="L375" s="41"/>
      <c r="M375" s="200" t="s">
        <v>1</v>
      </c>
      <c r="N375" s="201" t="s">
        <v>47</v>
      </c>
      <c r="O375" s="73"/>
      <c r="P375" s="202">
        <f>O375*H375</f>
        <v>0</v>
      </c>
      <c r="Q375" s="202">
        <v>0</v>
      </c>
      <c r="R375" s="202">
        <f>Q375*H375</f>
        <v>0</v>
      </c>
      <c r="S375" s="202">
        <v>0</v>
      </c>
      <c r="T375" s="203">
        <f>S375*H375</f>
        <v>0</v>
      </c>
      <c r="U375" s="36"/>
      <c r="V375" s="36"/>
      <c r="W375" s="36"/>
      <c r="X375" s="36"/>
      <c r="Y375" s="36"/>
      <c r="Z375" s="36"/>
      <c r="AA375" s="36"/>
      <c r="AB375" s="36"/>
      <c r="AC375" s="36"/>
      <c r="AD375" s="36"/>
      <c r="AE375" s="36"/>
      <c r="AR375" s="204" t="s">
        <v>256</v>
      </c>
      <c r="AT375" s="204" t="s">
        <v>164</v>
      </c>
      <c r="AU375" s="204" t="s">
        <v>91</v>
      </c>
      <c r="AY375" s="18" t="s">
        <v>162</v>
      </c>
      <c r="BE375" s="205">
        <f>IF(N375="základní",J375,0)</f>
        <v>0</v>
      </c>
      <c r="BF375" s="205">
        <f>IF(N375="snížená",J375,0)</f>
        <v>0</v>
      </c>
      <c r="BG375" s="205">
        <f>IF(N375="zákl. přenesená",J375,0)</f>
        <v>0</v>
      </c>
      <c r="BH375" s="205">
        <f>IF(N375="sníž. přenesená",J375,0)</f>
        <v>0</v>
      </c>
      <c r="BI375" s="205">
        <f>IF(N375="nulová",J375,0)</f>
        <v>0</v>
      </c>
      <c r="BJ375" s="18" t="s">
        <v>89</v>
      </c>
      <c r="BK375" s="205">
        <f>ROUND(I375*H375,2)</f>
        <v>0</v>
      </c>
      <c r="BL375" s="18" t="s">
        <v>256</v>
      </c>
      <c r="BM375" s="204" t="s">
        <v>1384</v>
      </c>
    </row>
    <row r="376" spans="1:47" s="2" customFormat="1" ht="39">
      <c r="A376" s="36"/>
      <c r="B376" s="37"/>
      <c r="C376" s="38"/>
      <c r="D376" s="208" t="s">
        <v>271</v>
      </c>
      <c r="E376" s="38"/>
      <c r="F376" s="250" t="s">
        <v>1369</v>
      </c>
      <c r="G376" s="38"/>
      <c r="H376" s="38"/>
      <c r="I376" s="251"/>
      <c r="J376" s="38"/>
      <c r="K376" s="38"/>
      <c r="L376" s="41"/>
      <c r="M376" s="252"/>
      <c r="N376" s="253"/>
      <c r="O376" s="73"/>
      <c r="P376" s="73"/>
      <c r="Q376" s="73"/>
      <c r="R376" s="73"/>
      <c r="S376" s="73"/>
      <c r="T376" s="74"/>
      <c r="U376" s="36"/>
      <c r="V376" s="36"/>
      <c r="W376" s="36"/>
      <c r="X376" s="36"/>
      <c r="Y376" s="36"/>
      <c r="Z376" s="36"/>
      <c r="AA376" s="36"/>
      <c r="AB376" s="36"/>
      <c r="AC376" s="36"/>
      <c r="AD376" s="36"/>
      <c r="AE376" s="36"/>
      <c r="AT376" s="18" t="s">
        <v>271</v>
      </c>
      <c r="AU376" s="18" t="s">
        <v>91</v>
      </c>
    </row>
    <row r="377" spans="1:65" s="2" customFormat="1" ht="16.5" customHeight="1">
      <c r="A377" s="36"/>
      <c r="B377" s="37"/>
      <c r="C377" s="193" t="s">
        <v>656</v>
      </c>
      <c r="D377" s="193" t="s">
        <v>164</v>
      </c>
      <c r="E377" s="194" t="s">
        <v>1385</v>
      </c>
      <c r="F377" s="195" t="s">
        <v>1386</v>
      </c>
      <c r="G377" s="196" t="s">
        <v>1387</v>
      </c>
      <c r="H377" s="197">
        <v>62</v>
      </c>
      <c r="I377" s="198"/>
      <c r="J377" s="199">
        <f>ROUND(I377*H377,2)</f>
        <v>0</v>
      </c>
      <c r="K377" s="195" t="s">
        <v>286</v>
      </c>
      <c r="L377" s="41"/>
      <c r="M377" s="200" t="s">
        <v>1</v>
      </c>
      <c r="N377" s="201" t="s">
        <v>47</v>
      </c>
      <c r="O377" s="73"/>
      <c r="P377" s="202">
        <f>O377*H377</f>
        <v>0</v>
      </c>
      <c r="Q377" s="202">
        <v>0</v>
      </c>
      <c r="R377" s="202">
        <f>Q377*H377</f>
        <v>0</v>
      </c>
      <c r="S377" s="202">
        <v>0</v>
      </c>
      <c r="T377" s="203">
        <f>S377*H377</f>
        <v>0</v>
      </c>
      <c r="U377" s="36"/>
      <c r="V377" s="36"/>
      <c r="W377" s="36"/>
      <c r="X377" s="36"/>
      <c r="Y377" s="36"/>
      <c r="Z377" s="36"/>
      <c r="AA377" s="36"/>
      <c r="AB377" s="36"/>
      <c r="AC377" s="36"/>
      <c r="AD377" s="36"/>
      <c r="AE377" s="36"/>
      <c r="AR377" s="204" t="s">
        <v>256</v>
      </c>
      <c r="AT377" s="204" t="s">
        <v>164</v>
      </c>
      <c r="AU377" s="204" t="s">
        <v>91</v>
      </c>
      <c r="AY377" s="18" t="s">
        <v>162</v>
      </c>
      <c r="BE377" s="205">
        <f>IF(N377="základní",J377,0)</f>
        <v>0</v>
      </c>
      <c r="BF377" s="205">
        <f>IF(N377="snížená",J377,0)</f>
        <v>0</v>
      </c>
      <c r="BG377" s="205">
        <f>IF(N377="zákl. přenesená",J377,0)</f>
        <v>0</v>
      </c>
      <c r="BH377" s="205">
        <f>IF(N377="sníž. přenesená",J377,0)</f>
        <v>0</v>
      </c>
      <c r="BI377" s="205">
        <f>IF(N377="nulová",J377,0)</f>
        <v>0</v>
      </c>
      <c r="BJ377" s="18" t="s">
        <v>89</v>
      </c>
      <c r="BK377" s="205">
        <f>ROUND(I377*H377,2)</f>
        <v>0</v>
      </c>
      <c r="BL377" s="18" t="s">
        <v>256</v>
      </c>
      <c r="BM377" s="204" t="s">
        <v>1388</v>
      </c>
    </row>
    <row r="378" spans="1:47" s="2" customFormat="1" ht="39">
      <c r="A378" s="36"/>
      <c r="B378" s="37"/>
      <c r="C378" s="38"/>
      <c r="D378" s="208" t="s">
        <v>271</v>
      </c>
      <c r="E378" s="38"/>
      <c r="F378" s="250" t="s">
        <v>1369</v>
      </c>
      <c r="G378" s="38"/>
      <c r="H378" s="38"/>
      <c r="I378" s="251"/>
      <c r="J378" s="38"/>
      <c r="K378" s="38"/>
      <c r="L378" s="41"/>
      <c r="M378" s="252"/>
      <c r="N378" s="253"/>
      <c r="O378" s="73"/>
      <c r="P378" s="73"/>
      <c r="Q378" s="73"/>
      <c r="R378" s="73"/>
      <c r="S378" s="73"/>
      <c r="T378" s="74"/>
      <c r="U378" s="36"/>
      <c r="V378" s="36"/>
      <c r="W378" s="36"/>
      <c r="X378" s="36"/>
      <c r="Y378" s="36"/>
      <c r="Z378" s="36"/>
      <c r="AA378" s="36"/>
      <c r="AB378" s="36"/>
      <c r="AC378" s="36"/>
      <c r="AD378" s="36"/>
      <c r="AE378" s="36"/>
      <c r="AT378" s="18" t="s">
        <v>271</v>
      </c>
      <c r="AU378" s="18" t="s">
        <v>91</v>
      </c>
    </row>
    <row r="379" spans="1:65" s="2" customFormat="1" ht="16.5" customHeight="1">
      <c r="A379" s="36"/>
      <c r="B379" s="37"/>
      <c r="C379" s="193" t="s">
        <v>661</v>
      </c>
      <c r="D379" s="193" t="s">
        <v>164</v>
      </c>
      <c r="E379" s="194" t="s">
        <v>1389</v>
      </c>
      <c r="F379" s="195" t="s">
        <v>1390</v>
      </c>
      <c r="G379" s="196" t="s">
        <v>1387</v>
      </c>
      <c r="H379" s="197">
        <v>14.5</v>
      </c>
      <c r="I379" s="198"/>
      <c r="J379" s="199">
        <f>ROUND(I379*H379,2)</f>
        <v>0</v>
      </c>
      <c r="K379" s="195" t="s">
        <v>286</v>
      </c>
      <c r="L379" s="41"/>
      <c r="M379" s="200" t="s">
        <v>1</v>
      </c>
      <c r="N379" s="201" t="s">
        <v>47</v>
      </c>
      <c r="O379" s="73"/>
      <c r="P379" s="202">
        <f>O379*H379</f>
        <v>0</v>
      </c>
      <c r="Q379" s="202">
        <v>0</v>
      </c>
      <c r="R379" s="202">
        <f>Q379*H379</f>
        <v>0</v>
      </c>
      <c r="S379" s="202">
        <v>0</v>
      </c>
      <c r="T379" s="203">
        <f>S379*H379</f>
        <v>0</v>
      </c>
      <c r="U379" s="36"/>
      <c r="V379" s="36"/>
      <c r="W379" s="36"/>
      <c r="X379" s="36"/>
      <c r="Y379" s="36"/>
      <c r="Z379" s="36"/>
      <c r="AA379" s="36"/>
      <c r="AB379" s="36"/>
      <c r="AC379" s="36"/>
      <c r="AD379" s="36"/>
      <c r="AE379" s="36"/>
      <c r="AR379" s="204" t="s">
        <v>256</v>
      </c>
      <c r="AT379" s="204" t="s">
        <v>164</v>
      </c>
      <c r="AU379" s="204" t="s">
        <v>91</v>
      </c>
      <c r="AY379" s="18" t="s">
        <v>162</v>
      </c>
      <c r="BE379" s="205">
        <f>IF(N379="základní",J379,0)</f>
        <v>0</v>
      </c>
      <c r="BF379" s="205">
        <f>IF(N379="snížená",J379,0)</f>
        <v>0</v>
      </c>
      <c r="BG379" s="205">
        <f>IF(N379="zákl. přenesená",J379,0)</f>
        <v>0</v>
      </c>
      <c r="BH379" s="205">
        <f>IF(N379="sníž. přenesená",J379,0)</f>
        <v>0</v>
      </c>
      <c r="BI379" s="205">
        <f>IF(N379="nulová",J379,0)</f>
        <v>0</v>
      </c>
      <c r="BJ379" s="18" t="s">
        <v>89</v>
      </c>
      <c r="BK379" s="205">
        <f>ROUND(I379*H379,2)</f>
        <v>0</v>
      </c>
      <c r="BL379" s="18" t="s">
        <v>256</v>
      </c>
      <c r="BM379" s="204" t="s">
        <v>1391</v>
      </c>
    </row>
    <row r="380" spans="1:47" s="2" customFormat="1" ht="39">
      <c r="A380" s="36"/>
      <c r="B380" s="37"/>
      <c r="C380" s="38"/>
      <c r="D380" s="208" t="s">
        <v>271</v>
      </c>
      <c r="E380" s="38"/>
      <c r="F380" s="250" t="s">
        <v>1369</v>
      </c>
      <c r="G380" s="38"/>
      <c r="H380" s="38"/>
      <c r="I380" s="251"/>
      <c r="J380" s="38"/>
      <c r="K380" s="38"/>
      <c r="L380" s="41"/>
      <c r="M380" s="252"/>
      <c r="N380" s="253"/>
      <c r="O380" s="73"/>
      <c r="P380" s="73"/>
      <c r="Q380" s="73"/>
      <c r="R380" s="73"/>
      <c r="S380" s="73"/>
      <c r="T380" s="74"/>
      <c r="U380" s="36"/>
      <c r="V380" s="36"/>
      <c r="W380" s="36"/>
      <c r="X380" s="36"/>
      <c r="Y380" s="36"/>
      <c r="Z380" s="36"/>
      <c r="AA380" s="36"/>
      <c r="AB380" s="36"/>
      <c r="AC380" s="36"/>
      <c r="AD380" s="36"/>
      <c r="AE380" s="36"/>
      <c r="AT380" s="18" t="s">
        <v>271</v>
      </c>
      <c r="AU380" s="18" t="s">
        <v>91</v>
      </c>
    </row>
    <row r="381" spans="1:65" s="2" customFormat="1" ht="16.5" customHeight="1">
      <c r="A381" s="36"/>
      <c r="B381" s="37"/>
      <c r="C381" s="193" t="s">
        <v>667</v>
      </c>
      <c r="D381" s="193" t="s">
        <v>164</v>
      </c>
      <c r="E381" s="194" t="s">
        <v>1392</v>
      </c>
      <c r="F381" s="195" t="s">
        <v>1393</v>
      </c>
      <c r="G381" s="196" t="s">
        <v>1387</v>
      </c>
      <c r="H381" s="197">
        <v>57.9</v>
      </c>
      <c r="I381" s="198"/>
      <c r="J381" s="199">
        <f>ROUND(I381*H381,2)</f>
        <v>0</v>
      </c>
      <c r="K381" s="195" t="s">
        <v>286</v>
      </c>
      <c r="L381" s="41"/>
      <c r="M381" s="200" t="s">
        <v>1</v>
      </c>
      <c r="N381" s="201" t="s">
        <v>47</v>
      </c>
      <c r="O381" s="73"/>
      <c r="P381" s="202">
        <f>O381*H381</f>
        <v>0</v>
      </c>
      <c r="Q381" s="202">
        <v>0</v>
      </c>
      <c r="R381" s="202">
        <f>Q381*H381</f>
        <v>0</v>
      </c>
      <c r="S381" s="202">
        <v>0</v>
      </c>
      <c r="T381" s="203">
        <f>S381*H381</f>
        <v>0</v>
      </c>
      <c r="U381" s="36"/>
      <c r="V381" s="36"/>
      <c r="W381" s="36"/>
      <c r="X381" s="36"/>
      <c r="Y381" s="36"/>
      <c r="Z381" s="36"/>
      <c r="AA381" s="36"/>
      <c r="AB381" s="36"/>
      <c r="AC381" s="36"/>
      <c r="AD381" s="36"/>
      <c r="AE381" s="36"/>
      <c r="AR381" s="204" t="s">
        <v>256</v>
      </c>
      <c r="AT381" s="204" t="s">
        <v>164</v>
      </c>
      <c r="AU381" s="204" t="s">
        <v>91</v>
      </c>
      <c r="AY381" s="18" t="s">
        <v>162</v>
      </c>
      <c r="BE381" s="205">
        <f>IF(N381="základní",J381,0)</f>
        <v>0</v>
      </c>
      <c r="BF381" s="205">
        <f>IF(N381="snížená",J381,0)</f>
        <v>0</v>
      </c>
      <c r="BG381" s="205">
        <f>IF(N381="zákl. přenesená",J381,0)</f>
        <v>0</v>
      </c>
      <c r="BH381" s="205">
        <f>IF(N381="sníž. přenesená",J381,0)</f>
        <v>0</v>
      </c>
      <c r="BI381" s="205">
        <f>IF(N381="nulová",J381,0)</f>
        <v>0</v>
      </c>
      <c r="BJ381" s="18" t="s">
        <v>89</v>
      </c>
      <c r="BK381" s="205">
        <f>ROUND(I381*H381,2)</f>
        <v>0</v>
      </c>
      <c r="BL381" s="18" t="s">
        <v>256</v>
      </c>
      <c r="BM381" s="204" t="s">
        <v>1394</v>
      </c>
    </row>
    <row r="382" spans="1:47" s="2" customFormat="1" ht="39">
      <c r="A382" s="36"/>
      <c r="B382" s="37"/>
      <c r="C382" s="38"/>
      <c r="D382" s="208" t="s">
        <v>271</v>
      </c>
      <c r="E382" s="38"/>
      <c r="F382" s="250" t="s">
        <v>1369</v>
      </c>
      <c r="G382" s="38"/>
      <c r="H382" s="38"/>
      <c r="I382" s="251"/>
      <c r="J382" s="38"/>
      <c r="K382" s="38"/>
      <c r="L382" s="41"/>
      <c r="M382" s="252"/>
      <c r="N382" s="253"/>
      <c r="O382" s="73"/>
      <c r="P382" s="73"/>
      <c r="Q382" s="73"/>
      <c r="R382" s="73"/>
      <c r="S382" s="73"/>
      <c r="T382" s="74"/>
      <c r="U382" s="36"/>
      <c r="V382" s="36"/>
      <c r="W382" s="36"/>
      <c r="X382" s="36"/>
      <c r="Y382" s="36"/>
      <c r="Z382" s="36"/>
      <c r="AA382" s="36"/>
      <c r="AB382" s="36"/>
      <c r="AC382" s="36"/>
      <c r="AD382" s="36"/>
      <c r="AE382" s="36"/>
      <c r="AT382" s="18" t="s">
        <v>271</v>
      </c>
      <c r="AU382" s="18" t="s">
        <v>91</v>
      </c>
    </row>
    <row r="383" spans="1:65" s="2" customFormat="1" ht="16.5" customHeight="1">
      <c r="A383" s="36"/>
      <c r="B383" s="37"/>
      <c r="C383" s="193" t="s">
        <v>672</v>
      </c>
      <c r="D383" s="193" t="s">
        <v>164</v>
      </c>
      <c r="E383" s="194" t="s">
        <v>1395</v>
      </c>
      <c r="F383" s="195" t="s">
        <v>1396</v>
      </c>
      <c r="G383" s="196" t="s">
        <v>1387</v>
      </c>
      <c r="H383" s="197">
        <v>82</v>
      </c>
      <c r="I383" s="198"/>
      <c r="J383" s="199">
        <f>ROUND(I383*H383,2)</f>
        <v>0</v>
      </c>
      <c r="K383" s="195" t="s">
        <v>286</v>
      </c>
      <c r="L383" s="41"/>
      <c r="M383" s="200" t="s">
        <v>1</v>
      </c>
      <c r="N383" s="201" t="s">
        <v>47</v>
      </c>
      <c r="O383" s="73"/>
      <c r="P383" s="202">
        <f>O383*H383</f>
        <v>0</v>
      </c>
      <c r="Q383" s="202">
        <v>0</v>
      </c>
      <c r="R383" s="202">
        <f>Q383*H383</f>
        <v>0</v>
      </c>
      <c r="S383" s="202">
        <v>0</v>
      </c>
      <c r="T383" s="203">
        <f>S383*H383</f>
        <v>0</v>
      </c>
      <c r="U383" s="36"/>
      <c r="V383" s="36"/>
      <c r="W383" s="36"/>
      <c r="X383" s="36"/>
      <c r="Y383" s="36"/>
      <c r="Z383" s="36"/>
      <c r="AA383" s="36"/>
      <c r="AB383" s="36"/>
      <c r="AC383" s="36"/>
      <c r="AD383" s="36"/>
      <c r="AE383" s="36"/>
      <c r="AR383" s="204" t="s">
        <v>256</v>
      </c>
      <c r="AT383" s="204" t="s">
        <v>164</v>
      </c>
      <c r="AU383" s="204" t="s">
        <v>91</v>
      </c>
      <c r="AY383" s="18" t="s">
        <v>162</v>
      </c>
      <c r="BE383" s="205">
        <f>IF(N383="základní",J383,0)</f>
        <v>0</v>
      </c>
      <c r="BF383" s="205">
        <f>IF(N383="snížená",J383,0)</f>
        <v>0</v>
      </c>
      <c r="BG383" s="205">
        <f>IF(N383="zákl. přenesená",J383,0)</f>
        <v>0</v>
      </c>
      <c r="BH383" s="205">
        <f>IF(N383="sníž. přenesená",J383,0)</f>
        <v>0</v>
      </c>
      <c r="BI383" s="205">
        <f>IF(N383="nulová",J383,0)</f>
        <v>0</v>
      </c>
      <c r="BJ383" s="18" t="s">
        <v>89</v>
      </c>
      <c r="BK383" s="205">
        <f>ROUND(I383*H383,2)</f>
        <v>0</v>
      </c>
      <c r="BL383" s="18" t="s">
        <v>256</v>
      </c>
      <c r="BM383" s="204" t="s">
        <v>1397</v>
      </c>
    </row>
    <row r="384" spans="1:47" s="2" customFormat="1" ht="39">
      <c r="A384" s="36"/>
      <c r="B384" s="37"/>
      <c r="C384" s="38"/>
      <c r="D384" s="208" t="s">
        <v>271</v>
      </c>
      <c r="E384" s="38"/>
      <c r="F384" s="250" t="s">
        <v>1369</v>
      </c>
      <c r="G384" s="38"/>
      <c r="H384" s="38"/>
      <c r="I384" s="251"/>
      <c r="J384" s="38"/>
      <c r="K384" s="38"/>
      <c r="L384" s="41"/>
      <c r="M384" s="252"/>
      <c r="N384" s="253"/>
      <c r="O384" s="73"/>
      <c r="P384" s="73"/>
      <c r="Q384" s="73"/>
      <c r="R384" s="73"/>
      <c r="S384" s="73"/>
      <c r="T384" s="74"/>
      <c r="U384" s="36"/>
      <c r="V384" s="36"/>
      <c r="W384" s="36"/>
      <c r="X384" s="36"/>
      <c r="Y384" s="36"/>
      <c r="Z384" s="36"/>
      <c r="AA384" s="36"/>
      <c r="AB384" s="36"/>
      <c r="AC384" s="36"/>
      <c r="AD384" s="36"/>
      <c r="AE384" s="36"/>
      <c r="AT384" s="18" t="s">
        <v>271</v>
      </c>
      <c r="AU384" s="18" t="s">
        <v>91</v>
      </c>
    </row>
    <row r="385" spans="1:65" s="2" customFormat="1" ht="16.5" customHeight="1">
      <c r="A385" s="36"/>
      <c r="B385" s="37"/>
      <c r="C385" s="193" t="s">
        <v>678</v>
      </c>
      <c r="D385" s="193" t="s">
        <v>164</v>
      </c>
      <c r="E385" s="194" t="s">
        <v>1398</v>
      </c>
      <c r="F385" s="195" t="s">
        <v>1399</v>
      </c>
      <c r="G385" s="196" t="s">
        <v>1387</v>
      </c>
      <c r="H385" s="197">
        <v>12.2</v>
      </c>
      <c r="I385" s="198"/>
      <c r="J385" s="199">
        <f>ROUND(I385*H385,2)</f>
        <v>0</v>
      </c>
      <c r="K385" s="195" t="s">
        <v>286</v>
      </c>
      <c r="L385" s="41"/>
      <c r="M385" s="200" t="s">
        <v>1</v>
      </c>
      <c r="N385" s="201" t="s">
        <v>47</v>
      </c>
      <c r="O385" s="73"/>
      <c r="P385" s="202">
        <f>O385*H385</f>
        <v>0</v>
      </c>
      <c r="Q385" s="202">
        <v>0</v>
      </c>
      <c r="R385" s="202">
        <f>Q385*H385</f>
        <v>0</v>
      </c>
      <c r="S385" s="202">
        <v>0</v>
      </c>
      <c r="T385" s="203">
        <f>S385*H385</f>
        <v>0</v>
      </c>
      <c r="U385" s="36"/>
      <c r="V385" s="36"/>
      <c r="W385" s="36"/>
      <c r="X385" s="36"/>
      <c r="Y385" s="36"/>
      <c r="Z385" s="36"/>
      <c r="AA385" s="36"/>
      <c r="AB385" s="36"/>
      <c r="AC385" s="36"/>
      <c r="AD385" s="36"/>
      <c r="AE385" s="36"/>
      <c r="AR385" s="204" t="s">
        <v>256</v>
      </c>
      <c r="AT385" s="204" t="s">
        <v>164</v>
      </c>
      <c r="AU385" s="204" t="s">
        <v>91</v>
      </c>
      <c r="AY385" s="18" t="s">
        <v>162</v>
      </c>
      <c r="BE385" s="205">
        <f>IF(N385="základní",J385,0)</f>
        <v>0</v>
      </c>
      <c r="BF385" s="205">
        <f>IF(N385="snížená",J385,0)</f>
        <v>0</v>
      </c>
      <c r="BG385" s="205">
        <f>IF(N385="zákl. přenesená",J385,0)</f>
        <v>0</v>
      </c>
      <c r="BH385" s="205">
        <f>IF(N385="sníž. přenesená",J385,0)</f>
        <v>0</v>
      </c>
      <c r="BI385" s="205">
        <f>IF(N385="nulová",J385,0)</f>
        <v>0</v>
      </c>
      <c r="BJ385" s="18" t="s">
        <v>89</v>
      </c>
      <c r="BK385" s="205">
        <f>ROUND(I385*H385,2)</f>
        <v>0</v>
      </c>
      <c r="BL385" s="18" t="s">
        <v>256</v>
      </c>
      <c r="BM385" s="204" t="s">
        <v>1400</v>
      </c>
    </row>
    <row r="386" spans="1:47" s="2" customFormat="1" ht="39">
      <c r="A386" s="36"/>
      <c r="B386" s="37"/>
      <c r="C386" s="38"/>
      <c r="D386" s="208" t="s">
        <v>271</v>
      </c>
      <c r="E386" s="38"/>
      <c r="F386" s="250" t="s">
        <v>1369</v>
      </c>
      <c r="G386" s="38"/>
      <c r="H386" s="38"/>
      <c r="I386" s="251"/>
      <c r="J386" s="38"/>
      <c r="K386" s="38"/>
      <c r="L386" s="41"/>
      <c r="M386" s="252"/>
      <c r="N386" s="253"/>
      <c r="O386" s="73"/>
      <c r="P386" s="73"/>
      <c r="Q386" s="73"/>
      <c r="R386" s="73"/>
      <c r="S386" s="73"/>
      <c r="T386" s="74"/>
      <c r="U386" s="36"/>
      <c r="V386" s="36"/>
      <c r="W386" s="36"/>
      <c r="X386" s="36"/>
      <c r="Y386" s="36"/>
      <c r="Z386" s="36"/>
      <c r="AA386" s="36"/>
      <c r="AB386" s="36"/>
      <c r="AC386" s="36"/>
      <c r="AD386" s="36"/>
      <c r="AE386" s="36"/>
      <c r="AT386" s="18" t="s">
        <v>271</v>
      </c>
      <c r="AU386" s="18" t="s">
        <v>91</v>
      </c>
    </row>
    <row r="387" spans="1:65" s="2" customFormat="1" ht="16.5" customHeight="1">
      <c r="A387" s="36"/>
      <c r="B387" s="37"/>
      <c r="C387" s="193" t="s">
        <v>685</v>
      </c>
      <c r="D387" s="193" t="s">
        <v>164</v>
      </c>
      <c r="E387" s="194" t="s">
        <v>1401</v>
      </c>
      <c r="F387" s="195" t="s">
        <v>1402</v>
      </c>
      <c r="G387" s="196" t="s">
        <v>1387</v>
      </c>
      <c r="H387" s="197">
        <v>17.4</v>
      </c>
      <c r="I387" s="198"/>
      <c r="J387" s="199">
        <f>ROUND(I387*H387,2)</f>
        <v>0</v>
      </c>
      <c r="K387" s="195" t="s">
        <v>286</v>
      </c>
      <c r="L387" s="41"/>
      <c r="M387" s="200" t="s">
        <v>1</v>
      </c>
      <c r="N387" s="201" t="s">
        <v>47</v>
      </c>
      <c r="O387" s="73"/>
      <c r="P387" s="202">
        <f>O387*H387</f>
        <v>0</v>
      </c>
      <c r="Q387" s="202">
        <v>0</v>
      </c>
      <c r="R387" s="202">
        <f>Q387*H387</f>
        <v>0</v>
      </c>
      <c r="S387" s="202">
        <v>0</v>
      </c>
      <c r="T387" s="203">
        <f>S387*H387</f>
        <v>0</v>
      </c>
      <c r="U387" s="36"/>
      <c r="V387" s="36"/>
      <c r="W387" s="36"/>
      <c r="X387" s="36"/>
      <c r="Y387" s="36"/>
      <c r="Z387" s="36"/>
      <c r="AA387" s="36"/>
      <c r="AB387" s="36"/>
      <c r="AC387" s="36"/>
      <c r="AD387" s="36"/>
      <c r="AE387" s="36"/>
      <c r="AR387" s="204" t="s">
        <v>256</v>
      </c>
      <c r="AT387" s="204" t="s">
        <v>164</v>
      </c>
      <c r="AU387" s="204" t="s">
        <v>91</v>
      </c>
      <c r="AY387" s="18" t="s">
        <v>162</v>
      </c>
      <c r="BE387" s="205">
        <f>IF(N387="základní",J387,0)</f>
        <v>0</v>
      </c>
      <c r="BF387" s="205">
        <f>IF(N387="snížená",J387,0)</f>
        <v>0</v>
      </c>
      <c r="BG387" s="205">
        <f>IF(N387="zákl. přenesená",J387,0)</f>
        <v>0</v>
      </c>
      <c r="BH387" s="205">
        <f>IF(N387="sníž. přenesená",J387,0)</f>
        <v>0</v>
      </c>
      <c r="BI387" s="205">
        <f>IF(N387="nulová",J387,0)</f>
        <v>0</v>
      </c>
      <c r="BJ387" s="18" t="s">
        <v>89</v>
      </c>
      <c r="BK387" s="205">
        <f>ROUND(I387*H387,2)</f>
        <v>0</v>
      </c>
      <c r="BL387" s="18" t="s">
        <v>256</v>
      </c>
      <c r="BM387" s="204" t="s">
        <v>1403</v>
      </c>
    </row>
    <row r="388" spans="1:47" s="2" customFormat="1" ht="39">
      <c r="A388" s="36"/>
      <c r="B388" s="37"/>
      <c r="C388" s="38"/>
      <c r="D388" s="208" t="s">
        <v>271</v>
      </c>
      <c r="E388" s="38"/>
      <c r="F388" s="250" t="s">
        <v>1369</v>
      </c>
      <c r="G388" s="38"/>
      <c r="H388" s="38"/>
      <c r="I388" s="251"/>
      <c r="J388" s="38"/>
      <c r="K388" s="38"/>
      <c r="L388" s="41"/>
      <c r="M388" s="252"/>
      <c r="N388" s="253"/>
      <c r="O388" s="73"/>
      <c r="P388" s="73"/>
      <c r="Q388" s="73"/>
      <c r="R388" s="73"/>
      <c r="S388" s="73"/>
      <c r="T388" s="74"/>
      <c r="U388" s="36"/>
      <c r="V388" s="36"/>
      <c r="W388" s="36"/>
      <c r="X388" s="36"/>
      <c r="Y388" s="36"/>
      <c r="Z388" s="36"/>
      <c r="AA388" s="36"/>
      <c r="AB388" s="36"/>
      <c r="AC388" s="36"/>
      <c r="AD388" s="36"/>
      <c r="AE388" s="36"/>
      <c r="AT388" s="18" t="s">
        <v>271</v>
      </c>
      <c r="AU388" s="18" t="s">
        <v>91</v>
      </c>
    </row>
    <row r="389" spans="1:65" s="2" customFormat="1" ht="16.5" customHeight="1">
      <c r="A389" s="36"/>
      <c r="B389" s="37"/>
      <c r="C389" s="193" t="s">
        <v>690</v>
      </c>
      <c r="D389" s="193" t="s">
        <v>164</v>
      </c>
      <c r="E389" s="194" t="s">
        <v>1404</v>
      </c>
      <c r="F389" s="195" t="s">
        <v>1405</v>
      </c>
      <c r="G389" s="196" t="s">
        <v>1387</v>
      </c>
      <c r="H389" s="197">
        <v>41.1</v>
      </c>
      <c r="I389" s="198"/>
      <c r="J389" s="199">
        <f>ROUND(I389*H389,2)</f>
        <v>0</v>
      </c>
      <c r="K389" s="195" t="s">
        <v>286</v>
      </c>
      <c r="L389" s="41"/>
      <c r="M389" s="200" t="s">
        <v>1</v>
      </c>
      <c r="N389" s="201" t="s">
        <v>47</v>
      </c>
      <c r="O389" s="73"/>
      <c r="P389" s="202">
        <f>O389*H389</f>
        <v>0</v>
      </c>
      <c r="Q389" s="202">
        <v>0</v>
      </c>
      <c r="R389" s="202">
        <f>Q389*H389</f>
        <v>0</v>
      </c>
      <c r="S389" s="202">
        <v>0</v>
      </c>
      <c r="T389" s="203">
        <f>S389*H389</f>
        <v>0</v>
      </c>
      <c r="U389" s="36"/>
      <c r="V389" s="36"/>
      <c r="W389" s="36"/>
      <c r="X389" s="36"/>
      <c r="Y389" s="36"/>
      <c r="Z389" s="36"/>
      <c r="AA389" s="36"/>
      <c r="AB389" s="36"/>
      <c r="AC389" s="36"/>
      <c r="AD389" s="36"/>
      <c r="AE389" s="36"/>
      <c r="AR389" s="204" t="s">
        <v>256</v>
      </c>
      <c r="AT389" s="204" t="s">
        <v>164</v>
      </c>
      <c r="AU389" s="204" t="s">
        <v>91</v>
      </c>
      <c r="AY389" s="18" t="s">
        <v>162</v>
      </c>
      <c r="BE389" s="205">
        <f>IF(N389="základní",J389,0)</f>
        <v>0</v>
      </c>
      <c r="BF389" s="205">
        <f>IF(N389="snížená",J389,0)</f>
        <v>0</v>
      </c>
      <c r="BG389" s="205">
        <f>IF(N389="zákl. přenesená",J389,0)</f>
        <v>0</v>
      </c>
      <c r="BH389" s="205">
        <f>IF(N389="sníž. přenesená",J389,0)</f>
        <v>0</v>
      </c>
      <c r="BI389" s="205">
        <f>IF(N389="nulová",J389,0)</f>
        <v>0</v>
      </c>
      <c r="BJ389" s="18" t="s">
        <v>89</v>
      </c>
      <c r="BK389" s="205">
        <f>ROUND(I389*H389,2)</f>
        <v>0</v>
      </c>
      <c r="BL389" s="18" t="s">
        <v>256</v>
      </c>
      <c r="BM389" s="204" t="s">
        <v>1406</v>
      </c>
    </row>
    <row r="390" spans="1:47" s="2" customFormat="1" ht="39">
      <c r="A390" s="36"/>
      <c r="B390" s="37"/>
      <c r="C390" s="38"/>
      <c r="D390" s="208" t="s">
        <v>271</v>
      </c>
      <c r="E390" s="38"/>
      <c r="F390" s="250" t="s">
        <v>1369</v>
      </c>
      <c r="G390" s="38"/>
      <c r="H390" s="38"/>
      <c r="I390" s="251"/>
      <c r="J390" s="38"/>
      <c r="K390" s="38"/>
      <c r="L390" s="41"/>
      <c r="M390" s="252"/>
      <c r="N390" s="253"/>
      <c r="O390" s="73"/>
      <c r="P390" s="73"/>
      <c r="Q390" s="73"/>
      <c r="R390" s="73"/>
      <c r="S390" s="73"/>
      <c r="T390" s="74"/>
      <c r="U390" s="36"/>
      <c r="V390" s="36"/>
      <c r="W390" s="36"/>
      <c r="X390" s="36"/>
      <c r="Y390" s="36"/>
      <c r="Z390" s="36"/>
      <c r="AA390" s="36"/>
      <c r="AB390" s="36"/>
      <c r="AC390" s="36"/>
      <c r="AD390" s="36"/>
      <c r="AE390" s="36"/>
      <c r="AT390" s="18" t="s">
        <v>271</v>
      </c>
      <c r="AU390" s="18" t="s">
        <v>91</v>
      </c>
    </row>
    <row r="391" spans="1:65" s="2" customFormat="1" ht="16.5" customHeight="1">
      <c r="A391" s="36"/>
      <c r="B391" s="37"/>
      <c r="C391" s="193" t="s">
        <v>700</v>
      </c>
      <c r="D391" s="193" t="s">
        <v>164</v>
      </c>
      <c r="E391" s="194" t="s">
        <v>1407</v>
      </c>
      <c r="F391" s="195" t="s">
        <v>1408</v>
      </c>
      <c r="G391" s="196" t="s">
        <v>1387</v>
      </c>
      <c r="H391" s="197">
        <v>1689.6</v>
      </c>
      <c r="I391" s="198"/>
      <c r="J391" s="199">
        <f>ROUND(I391*H391,2)</f>
        <v>0</v>
      </c>
      <c r="K391" s="195" t="s">
        <v>286</v>
      </c>
      <c r="L391" s="41"/>
      <c r="M391" s="200" t="s">
        <v>1</v>
      </c>
      <c r="N391" s="201" t="s">
        <v>47</v>
      </c>
      <c r="O391" s="73"/>
      <c r="P391" s="202">
        <f>O391*H391</f>
        <v>0</v>
      </c>
      <c r="Q391" s="202">
        <v>0</v>
      </c>
      <c r="R391" s="202">
        <f>Q391*H391</f>
        <v>0</v>
      </c>
      <c r="S391" s="202">
        <v>0</v>
      </c>
      <c r="T391" s="203">
        <f>S391*H391</f>
        <v>0</v>
      </c>
      <c r="U391" s="36"/>
      <c r="V391" s="36"/>
      <c r="W391" s="36"/>
      <c r="X391" s="36"/>
      <c r="Y391" s="36"/>
      <c r="Z391" s="36"/>
      <c r="AA391" s="36"/>
      <c r="AB391" s="36"/>
      <c r="AC391" s="36"/>
      <c r="AD391" s="36"/>
      <c r="AE391" s="36"/>
      <c r="AR391" s="204" t="s">
        <v>256</v>
      </c>
      <c r="AT391" s="204" t="s">
        <v>164</v>
      </c>
      <c r="AU391" s="204" t="s">
        <v>91</v>
      </c>
      <c r="AY391" s="18" t="s">
        <v>162</v>
      </c>
      <c r="BE391" s="205">
        <f>IF(N391="základní",J391,0)</f>
        <v>0</v>
      </c>
      <c r="BF391" s="205">
        <f>IF(N391="snížená",J391,0)</f>
        <v>0</v>
      </c>
      <c r="BG391" s="205">
        <f>IF(N391="zákl. přenesená",J391,0)</f>
        <v>0</v>
      </c>
      <c r="BH391" s="205">
        <f>IF(N391="sníž. přenesená",J391,0)</f>
        <v>0</v>
      </c>
      <c r="BI391" s="205">
        <f>IF(N391="nulová",J391,0)</f>
        <v>0</v>
      </c>
      <c r="BJ391" s="18" t="s">
        <v>89</v>
      </c>
      <c r="BK391" s="205">
        <f>ROUND(I391*H391,2)</f>
        <v>0</v>
      </c>
      <c r="BL391" s="18" t="s">
        <v>256</v>
      </c>
      <c r="BM391" s="204" t="s">
        <v>1409</v>
      </c>
    </row>
    <row r="392" spans="1:47" s="2" customFormat="1" ht="39">
      <c r="A392" s="36"/>
      <c r="B392" s="37"/>
      <c r="C392" s="38"/>
      <c r="D392" s="208" t="s">
        <v>271</v>
      </c>
      <c r="E392" s="38"/>
      <c r="F392" s="250" t="s">
        <v>1369</v>
      </c>
      <c r="G392" s="38"/>
      <c r="H392" s="38"/>
      <c r="I392" s="251"/>
      <c r="J392" s="38"/>
      <c r="K392" s="38"/>
      <c r="L392" s="41"/>
      <c r="M392" s="252"/>
      <c r="N392" s="253"/>
      <c r="O392" s="73"/>
      <c r="P392" s="73"/>
      <c r="Q392" s="73"/>
      <c r="R392" s="73"/>
      <c r="S392" s="73"/>
      <c r="T392" s="74"/>
      <c r="U392" s="36"/>
      <c r="V392" s="36"/>
      <c r="W392" s="36"/>
      <c r="X392" s="36"/>
      <c r="Y392" s="36"/>
      <c r="Z392" s="36"/>
      <c r="AA392" s="36"/>
      <c r="AB392" s="36"/>
      <c r="AC392" s="36"/>
      <c r="AD392" s="36"/>
      <c r="AE392" s="36"/>
      <c r="AT392" s="18" t="s">
        <v>271</v>
      </c>
      <c r="AU392" s="18" t="s">
        <v>91</v>
      </c>
    </row>
    <row r="393" spans="1:65" s="2" customFormat="1" ht="16.5" customHeight="1">
      <c r="A393" s="36"/>
      <c r="B393" s="37"/>
      <c r="C393" s="193" t="s">
        <v>710</v>
      </c>
      <c r="D393" s="193" t="s">
        <v>164</v>
      </c>
      <c r="E393" s="194" t="s">
        <v>1410</v>
      </c>
      <c r="F393" s="195" t="s">
        <v>1411</v>
      </c>
      <c r="G393" s="196" t="s">
        <v>1387</v>
      </c>
      <c r="H393" s="197">
        <v>324</v>
      </c>
      <c r="I393" s="198"/>
      <c r="J393" s="199">
        <f>ROUND(I393*H393,2)</f>
        <v>0</v>
      </c>
      <c r="K393" s="195" t="s">
        <v>286</v>
      </c>
      <c r="L393" s="41"/>
      <c r="M393" s="200" t="s">
        <v>1</v>
      </c>
      <c r="N393" s="201" t="s">
        <v>47</v>
      </c>
      <c r="O393" s="73"/>
      <c r="P393" s="202">
        <f>O393*H393</f>
        <v>0</v>
      </c>
      <c r="Q393" s="202">
        <v>0</v>
      </c>
      <c r="R393" s="202">
        <f>Q393*H393</f>
        <v>0</v>
      </c>
      <c r="S393" s="202">
        <v>0</v>
      </c>
      <c r="T393" s="203">
        <f>S393*H393</f>
        <v>0</v>
      </c>
      <c r="U393" s="36"/>
      <c r="V393" s="36"/>
      <c r="W393" s="36"/>
      <c r="X393" s="36"/>
      <c r="Y393" s="36"/>
      <c r="Z393" s="36"/>
      <c r="AA393" s="36"/>
      <c r="AB393" s="36"/>
      <c r="AC393" s="36"/>
      <c r="AD393" s="36"/>
      <c r="AE393" s="36"/>
      <c r="AR393" s="204" t="s">
        <v>256</v>
      </c>
      <c r="AT393" s="204" t="s">
        <v>164</v>
      </c>
      <c r="AU393" s="204" t="s">
        <v>91</v>
      </c>
      <c r="AY393" s="18" t="s">
        <v>162</v>
      </c>
      <c r="BE393" s="205">
        <f>IF(N393="základní",J393,0)</f>
        <v>0</v>
      </c>
      <c r="BF393" s="205">
        <f>IF(N393="snížená",J393,0)</f>
        <v>0</v>
      </c>
      <c r="BG393" s="205">
        <f>IF(N393="zákl. přenesená",J393,0)</f>
        <v>0</v>
      </c>
      <c r="BH393" s="205">
        <f>IF(N393="sníž. přenesená",J393,0)</f>
        <v>0</v>
      </c>
      <c r="BI393" s="205">
        <f>IF(N393="nulová",J393,0)</f>
        <v>0</v>
      </c>
      <c r="BJ393" s="18" t="s">
        <v>89</v>
      </c>
      <c r="BK393" s="205">
        <f>ROUND(I393*H393,2)</f>
        <v>0</v>
      </c>
      <c r="BL393" s="18" t="s">
        <v>256</v>
      </c>
      <c r="BM393" s="204" t="s">
        <v>1412</v>
      </c>
    </row>
    <row r="394" spans="1:47" s="2" customFormat="1" ht="39">
      <c r="A394" s="36"/>
      <c r="B394" s="37"/>
      <c r="C394" s="38"/>
      <c r="D394" s="208" t="s">
        <v>271</v>
      </c>
      <c r="E394" s="38"/>
      <c r="F394" s="250" t="s">
        <v>1369</v>
      </c>
      <c r="G394" s="38"/>
      <c r="H394" s="38"/>
      <c r="I394" s="251"/>
      <c r="J394" s="38"/>
      <c r="K394" s="38"/>
      <c r="L394" s="41"/>
      <c r="M394" s="252"/>
      <c r="N394" s="253"/>
      <c r="O394" s="73"/>
      <c r="P394" s="73"/>
      <c r="Q394" s="73"/>
      <c r="R394" s="73"/>
      <c r="S394" s="73"/>
      <c r="T394" s="74"/>
      <c r="U394" s="36"/>
      <c r="V394" s="36"/>
      <c r="W394" s="36"/>
      <c r="X394" s="36"/>
      <c r="Y394" s="36"/>
      <c r="Z394" s="36"/>
      <c r="AA394" s="36"/>
      <c r="AB394" s="36"/>
      <c r="AC394" s="36"/>
      <c r="AD394" s="36"/>
      <c r="AE394" s="36"/>
      <c r="AT394" s="18" t="s">
        <v>271</v>
      </c>
      <c r="AU394" s="18" t="s">
        <v>91</v>
      </c>
    </row>
    <row r="395" spans="1:65" s="2" customFormat="1" ht="16.5" customHeight="1">
      <c r="A395" s="36"/>
      <c r="B395" s="37"/>
      <c r="C395" s="193" t="s">
        <v>719</v>
      </c>
      <c r="D395" s="193" t="s">
        <v>164</v>
      </c>
      <c r="E395" s="194" t="s">
        <v>1413</v>
      </c>
      <c r="F395" s="195" t="s">
        <v>1414</v>
      </c>
      <c r="G395" s="196" t="s">
        <v>1387</v>
      </c>
      <c r="H395" s="197">
        <v>913.1</v>
      </c>
      <c r="I395" s="198"/>
      <c r="J395" s="199">
        <f>ROUND(I395*H395,2)</f>
        <v>0</v>
      </c>
      <c r="K395" s="195" t="s">
        <v>286</v>
      </c>
      <c r="L395" s="41"/>
      <c r="M395" s="200" t="s">
        <v>1</v>
      </c>
      <c r="N395" s="201" t="s">
        <v>47</v>
      </c>
      <c r="O395" s="73"/>
      <c r="P395" s="202">
        <f>O395*H395</f>
        <v>0</v>
      </c>
      <c r="Q395" s="202">
        <v>0</v>
      </c>
      <c r="R395" s="202">
        <f>Q395*H395</f>
        <v>0</v>
      </c>
      <c r="S395" s="202">
        <v>0</v>
      </c>
      <c r="T395" s="203">
        <f>S395*H395</f>
        <v>0</v>
      </c>
      <c r="U395" s="36"/>
      <c r="V395" s="36"/>
      <c r="W395" s="36"/>
      <c r="X395" s="36"/>
      <c r="Y395" s="36"/>
      <c r="Z395" s="36"/>
      <c r="AA395" s="36"/>
      <c r="AB395" s="36"/>
      <c r="AC395" s="36"/>
      <c r="AD395" s="36"/>
      <c r="AE395" s="36"/>
      <c r="AR395" s="204" t="s">
        <v>256</v>
      </c>
      <c r="AT395" s="204" t="s">
        <v>164</v>
      </c>
      <c r="AU395" s="204" t="s">
        <v>91</v>
      </c>
      <c r="AY395" s="18" t="s">
        <v>162</v>
      </c>
      <c r="BE395" s="205">
        <f>IF(N395="základní",J395,0)</f>
        <v>0</v>
      </c>
      <c r="BF395" s="205">
        <f>IF(N395="snížená",J395,0)</f>
        <v>0</v>
      </c>
      <c r="BG395" s="205">
        <f>IF(N395="zákl. přenesená",J395,0)</f>
        <v>0</v>
      </c>
      <c r="BH395" s="205">
        <f>IF(N395="sníž. přenesená",J395,0)</f>
        <v>0</v>
      </c>
      <c r="BI395" s="205">
        <f>IF(N395="nulová",J395,0)</f>
        <v>0</v>
      </c>
      <c r="BJ395" s="18" t="s">
        <v>89</v>
      </c>
      <c r="BK395" s="205">
        <f>ROUND(I395*H395,2)</f>
        <v>0</v>
      </c>
      <c r="BL395" s="18" t="s">
        <v>256</v>
      </c>
      <c r="BM395" s="204" t="s">
        <v>1415</v>
      </c>
    </row>
    <row r="396" spans="1:47" s="2" customFormat="1" ht="39">
      <c r="A396" s="36"/>
      <c r="B396" s="37"/>
      <c r="C396" s="38"/>
      <c r="D396" s="208" t="s">
        <v>271</v>
      </c>
      <c r="E396" s="38"/>
      <c r="F396" s="250" t="s">
        <v>1369</v>
      </c>
      <c r="G396" s="38"/>
      <c r="H396" s="38"/>
      <c r="I396" s="251"/>
      <c r="J396" s="38"/>
      <c r="K396" s="38"/>
      <c r="L396" s="41"/>
      <c r="M396" s="252"/>
      <c r="N396" s="253"/>
      <c r="O396" s="73"/>
      <c r="P396" s="73"/>
      <c r="Q396" s="73"/>
      <c r="R396" s="73"/>
      <c r="S396" s="73"/>
      <c r="T396" s="74"/>
      <c r="U396" s="36"/>
      <c r="V396" s="36"/>
      <c r="W396" s="36"/>
      <c r="X396" s="36"/>
      <c r="Y396" s="36"/>
      <c r="Z396" s="36"/>
      <c r="AA396" s="36"/>
      <c r="AB396" s="36"/>
      <c r="AC396" s="36"/>
      <c r="AD396" s="36"/>
      <c r="AE396" s="36"/>
      <c r="AT396" s="18" t="s">
        <v>271</v>
      </c>
      <c r="AU396" s="18" t="s">
        <v>91</v>
      </c>
    </row>
    <row r="397" spans="1:65" s="2" customFormat="1" ht="16.5" customHeight="1">
      <c r="A397" s="36"/>
      <c r="B397" s="37"/>
      <c r="C397" s="193" t="s">
        <v>727</v>
      </c>
      <c r="D397" s="193" t="s">
        <v>164</v>
      </c>
      <c r="E397" s="194" t="s">
        <v>1416</v>
      </c>
      <c r="F397" s="195" t="s">
        <v>1417</v>
      </c>
      <c r="G397" s="196" t="s">
        <v>1387</v>
      </c>
      <c r="H397" s="197">
        <v>54.6</v>
      </c>
      <c r="I397" s="198"/>
      <c r="J397" s="199">
        <f>ROUND(I397*H397,2)</f>
        <v>0</v>
      </c>
      <c r="K397" s="195" t="s">
        <v>286</v>
      </c>
      <c r="L397" s="41"/>
      <c r="M397" s="200" t="s">
        <v>1</v>
      </c>
      <c r="N397" s="201" t="s">
        <v>47</v>
      </c>
      <c r="O397" s="73"/>
      <c r="P397" s="202">
        <f>O397*H397</f>
        <v>0</v>
      </c>
      <c r="Q397" s="202">
        <v>0</v>
      </c>
      <c r="R397" s="202">
        <f>Q397*H397</f>
        <v>0</v>
      </c>
      <c r="S397" s="202">
        <v>0</v>
      </c>
      <c r="T397" s="203">
        <f>S397*H397</f>
        <v>0</v>
      </c>
      <c r="U397" s="36"/>
      <c r="V397" s="36"/>
      <c r="W397" s="36"/>
      <c r="X397" s="36"/>
      <c r="Y397" s="36"/>
      <c r="Z397" s="36"/>
      <c r="AA397" s="36"/>
      <c r="AB397" s="36"/>
      <c r="AC397" s="36"/>
      <c r="AD397" s="36"/>
      <c r="AE397" s="36"/>
      <c r="AR397" s="204" t="s">
        <v>256</v>
      </c>
      <c r="AT397" s="204" t="s">
        <v>164</v>
      </c>
      <c r="AU397" s="204" t="s">
        <v>91</v>
      </c>
      <c r="AY397" s="18" t="s">
        <v>162</v>
      </c>
      <c r="BE397" s="205">
        <f>IF(N397="základní",J397,0)</f>
        <v>0</v>
      </c>
      <c r="BF397" s="205">
        <f>IF(N397="snížená",J397,0)</f>
        <v>0</v>
      </c>
      <c r="BG397" s="205">
        <f>IF(N397="zákl. přenesená",J397,0)</f>
        <v>0</v>
      </c>
      <c r="BH397" s="205">
        <f>IF(N397="sníž. přenesená",J397,0)</f>
        <v>0</v>
      </c>
      <c r="BI397" s="205">
        <f>IF(N397="nulová",J397,0)</f>
        <v>0</v>
      </c>
      <c r="BJ397" s="18" t="s">
        <v>89</v>
      </c>
      <c r="BK397" s="205">
        <f>ROUND(I397*H397,2)</f>
        <v>0</v>
      </c>
      <c r="BL397" s="18" t="s">
        <v>256</v>
      </c>
      <c r="BM397" s="204" t="s">
        <v>1418</v>
      </c>
    </row>
    <row r="398" spans="1:47" s="2" customFormat="1" ht="39">
      <c r="A398" s="36"/>
      <c r="B398" s="37"/>
      <c r="C398" s="38"/>
      <c r="D398" s="208" t="s">
        <v>271</v>
      </c>
      <c r="E398" s="38"/>
      <c r="F398" s="250" t="s">
        <v>1369</v>
      </c>
      <c r="G398" s="38"/>
      <c r="H398" s="38"/>
      <c r="I398" s="251"/>
      <c r="J398" s="38"/>
      <c r="K398" s="38"/>
      <c r="L398" s="41"/>
      <c r="M398" s="252"/>
      <c r="N398" s="253"/>
      <c r="O398" s="73"/>
      <c r="P398" s="73"/>
      <c r="Q398" s="73"/>
      <c r="R398" s="73"/>
      <c r="S398" s="73"/>
      <c r="T398" s="74"/>
      <c r="U398" s="36"/>
      <c r="V398" s="36"/>
      <c r="W398" s="36"/>
      <c r="X398" s="36"/>
      <c r="Y398" s="36"/>
      <c r="Z398" s="36"/>
      <c r="AA398" s="36"/>
      <c r="AB398" s="36"/>
      <c r="AC398" s="36"/>
      <c r="AD398" s="36"/>
      <c r="AE398" s="36"/>
      <c r="AT398" s="18" t="s">
        <v>271</v>
      </c>
      <c r="AU398" s="18" t="s">
        <v>91</v>
      </c>
    </row>
    <row r="399" spans="1:65" s="2" customFormat="1" ht="16.5" customHeight="1">
      <c r="A399" s="36"/>
      <c r="B399" s="37"/>
      <c r="C399" s="193" t="s">
        <v>731</v>
      </c>
      <c r="D399" s="193" t="s">
        <v>164</v>
      </c>
      <c r="E399" s="194" t="s">
        <v>1419</v>
      </c>
      <c r="F399" s="195" t="s">
        <v>1420</v>
      </c>
      <c r="G399" s="196" t="s">
        <v>1387</v>
      </c>
      <c r="H399" s="197">
        <v>83.8</v>
      </c>
      <c r="I399" s="198"/>
      <c r="J399" s="199">
        <f>ROUND(I399*H399,2)</f>
        <v>0</v>
      </c>
      <c r="K399" s="195" t="s">
        <v>286</v>
      </c>
      <c r="L399" s="41"/>
      <c r="M399" s="200" t="s">
        <v>1</v>
      </c>
      <c r="N399" s="201" t="s">
        <v>47</v>
      </c>
      <c r="O399" s="73"/>
      <c r="P399" s="202">
        <f>O399*H399</f>
        <v>0</v>
      </c>
      <c r="Q399" s="202">
        <v>0</v>
      </c>
      <c r="R399" s="202">
        <f>Q399*H399</f>
        <v>0</v>
      </c>
      <c r="S399" s="202">
        <v>0</v>
      </c>
      <c r="T399" s="203">
        <f>S399*H399</f>
        <v>0</v>
      </c>
      <c r="U399" s="36"/>
      <c r="V399" s="36"/>
      <c r="W399" s="36"/>
      <c r="X399" s="36"/>
      <c r="Y399" s="36"/>
      <c r="Z399" s="36"/>
      <c r="AA399" s="36"/>
      <c r="AB399" s="36"/>
      <c r="AC399" s="36"/>
      <c r="AD399" s="36"/>
      <c r="AE399" s="36"/>
      <c r="AR399" s="204" t="s">
        <v>256</v>
      </c>
      <c r="AT399" s="204" t="s">
        <v>164</v>
      </c>
      <c r="AU399" s="204" t="s">
        <v>91</v>
      </c>
      <c r="AY399" s="18" t="s">
        <v>162</v>
      </c>
      <c r="BE399" s="205">
        <f>IF(N399="základní",J399,0)</f>
        <v>0</v>
      </c>
      <c r="BF399" s="205">
        <f>IF(N399="snížená",J399,0)</f>
        <v>0</v>
      </c>
      <c r="BG399" s="205">
        <f>IF(N399="zákl. přenesená",J399,0)</f>
        <v>0</v>
      </c>
      <c r="BH399" s="205">
        <f>IF(N399="sníž. přenesená",J399,0)</f>
        <v>0</v>
      </c>
      <c r="BI399" s="205">
        <f>IF(N399="nulová",J399,0)</f>
        <v>0</v>
      </c>
      <c r="BJ399" s="18" t="s">
        <v>89</v>
      </c>
      <c r="BK399" s="205">
        <f>ROUND(I399*H399,2)</f>
        <v>0</v>
      </c>
      <c r="BL399" s="18" t="s">
        <v>256</v>
      </c>
      <c r="BM399" s="204" t="s">
        <v>1421</v>
      </c>
    </row>
    <row r="400" spans="1:47" s="2" customFormat="1" ht="39">
      <c r="A400" s="36"/>
      <c r="B400" s="37"/>
      <c r="C400" s="38"/>
      <c r="D400" s="208" t="s">
        <v>271</v>
      </c>
      <c r="E400" s="38"/>
      <c r="F400" s="250" t="s">
        <v>1369</v>
      </c>
      <c r="G400" s="38"/>
      <c r="H400" s="38"/>
      <c r="I400" s="251"/>
      <c r="J400" s="38"/>
      <c r="K400" s="38"/>
      <c r="L400" s="41"/>
      <c r="M400" s="252"/>
      <c r="N400" s="253"/>
      <c r="O400" s="73"/>
      <c r="P400" s="73"/>
      <c r="Q400" s="73"/>
      <c r="R400" s="73"/>
      <c r="S400" s="73"/>
      <c r="T400" s="74"/>
      <c r="U400" s="36"/>
      <c r="V400" s="36"/>
      <c r="W400" s="36"/>
      <c r="X400" s="36"/>
      <c r="Y400" s="36"/>
      <c r="Z400" s="36"/>
      <c r="AA400" s="36"/>
      <c r="AB400" s="36"/>
      <c r="AC400" s="36"/>
      <c r="AD400" s="36"/>
      <c r="AE400" s="36"/>
      <c r="AT400" s="18" t="s">
        <v>271</v>
      </c>
      <c r="AU400" s="18" t="s">
        <v>91</v>
      </c>
    </row>
    <row r="401" spans="1:65" s="2" customFormat="1" ht="16.5" customHeight="1">
      <c r="A401" s="36"/>
      <c r="B401" s="37"/>
      <c r="C401" s="193" t="s">
        <v>736</v>
      </c>
      <c r="D401" s="193" t="s">
        <v>164</v>
      </c>
      <c r="E401" s="194" t="s">
        <v>1422</v>
      </c>
      <c r="F401" s="195" t="s">
        <v>1423</v>
      </c>
      <c r="G401" s="196" t="s">
        <v>1387</v>
      </c>
      <c r="H401" s="197">
        <v>23</v>
      </c>
      <c r="I401" s="198"/>
      <c r="J401" s="199">
        <f>ROUND(I401*H401,2)</f>
        <v>0</v>
      </c>
      <c r="K401" s="195" t="s">
        <v>286</v>
      </c>
      <c r="L401" s="41"/>
      <c r="M401" s="200" t="s">
        <v>1</v>
      </c>
      <c r="N401" s="201" t="s">
        <v>47</v>
      </c>
      <c r="O401" s="73"/>
      <c r="P401" s="202">
        <f>O401*H401</f>
        <v>0</v>
      </c>
      <c r="Q401" s="202">
        <v>0</v>
      </c>
      <c r="R401" s="202">
        <f>Q401*H401</f>
        <v>0</v>
      </c>
      <c r="S401" s="202">
        <v>0</v>
      </c>
      <c r="T401" s="203">
        <f>S401*H401</f>
        <v>0</v>
      </c>
      <c r="U401" s="36"/>
      <c r="V401" s="36"/>
      <c r="W401" s="36"/>
      <c r="X401" s="36"/>
      <c r="Y401" s="36"/>
      <c r="Z401" s="36"/>
      <c r="AA401" s="36"/>
      <c r="AB401" s="36"/>
      <c r="AC401" s="36"/>
      <c r="AD401" s="36"/>
      <c r="AE401" s="36"/>
      <c r="AR401" s="204" t="s">
        <v>256</v>
      </c>
      <c r="AT401" s="204" t="s">
        <v>164</v>
      </c>
      <c r="AU401" s="204" t="s">
        <v>91</v>
      </c>
      <c r="AY401" s="18" t="s">
        <v>162</v>
      </c>
      <c r="BE401" s="205">
        <f>IF(N401="základní",J401,0)</f>
        <v>0</v>
      </c>
      <c r="BF401" s="205">
        <f>IF(N401="snížená",J401,0)</f>
        <v>0</v>
      </c>
      <c r="BG401" s="205">
        <f>IF(N401="zákl. přenesená",J401,0)</f>
        <v>0</v>
      </c>
      <c r="BH401" s="205">
        <f>IF(N401="sníž. přenesená",J401,0)</f>
        <v>0</v>
      </c>
      <c r="BI401" s="205">
        <f>IF(N401="nulová",J401,0)</f>
        <v>0</v>
      </c>
      <c r="BJ401" s="18" t="s">
        <v>89</v>
      </c>
      <c r="BK401" s="205">
        <f>ROUND(I401*H401,2)</f>
        <v>0</v>
      </c>
      <c r="BL401" s="18" t="s">
        <v>256</v>
      </c>
      <c r="BM401" s="204" t="s">
        <v>1424</v>
      </c>
    </row>
    <row r="402" spans="1:47" s="2" customFormat="1" ht="39">
      <c r="A402" s="36"/>
      <c r="B402" s="37"/>
      <c r="C402" s="38"/>
      <c r="D402" s="208" t="s">
        <v>271</v>
      </c>
      <c r="E402" s="38"/>
      <c r="F402" s="250" t="s">
        <v>1369</v>
      </c>
      <c r="G402" s="38"/>
      <c r="H402" s="38"/>
      <c r="I402" s="251"/>
      <c r="J402" s="38"/>
      <c r="K402" s="38"/>
      <c r="L402" s="41"/>
      <c r="M402" s="252"/>
      <c r="N402" s="253"/>
      <c r="O402" s="73"/>
      <c r="P402" s="73"/>
      <c r="Q402" s="73"/>
      <c r="R402" s="73"/>
      <c r="S402" s="73"/>
      <c r="T402" s="74"/>
      <c r="U402" s="36"/>
      <c r="V402" s="36"/>
      <c r="W402" s="36"/>
      <c r="X402" s="36"/>
      <c r="Y402" s="36"/>
      <c r="Z402" s="36"/>
      <c r="AA402" s="36"/>
      <c r="AB402" s="36"/>
      <c r="AC402" s="36"/>
      <c r="AD402" s="36"/>
      <c r="AE402" s="36"/>
      <c r="AT402" s="18" t="s">
        <v>271</v>
      </c>
      <c r="AU402" s="18" t="s">
        <v>91</v>
      </c>
    </row>
    <row r="403" spans="1:65" s="2" customFormat="1" ht="16.5" customHeight="1">
      <c r="A403" s="36"/>
      <c r="B403" s="37"/>
      <c r="C403" s="193" t="s">
        <v>740</v>
      </c>
      <c r="D403" s="193" t="s">
        <v>164</v>
      </c>
      <c r="E403" s="194" t="s">
        <v>1425</v>
      </c>
      <c r="F403" s="195" t="s">
        <v>1426</v>
      </c>
      <c r="G403" s="196" t="s">
        <v>1387</v>
      </c>
      <c r="H403" s="197">
        <v>59.2</v>
      </c>
      <c r="I403" s="198"/>
      <c r="J403" s="199">
        <f>ROUND(I403*H403,2)</f>
        <v>0</v>
      </c>
      <c r="K403" s="195" t="s">
        <v>286</v>
      </c>
      <c r="L403" s="41"/>
      <c r="M403" s="200" t="s">
        <v>1</v>
      </c>
      <c r="N403" s="201" t="s">
        <v>47</v>
      </c>
      <c r="O403" s="73"/>
      <c r="P403" s="202">
        <f>O403*H403</f>
        <v>0</v>
      </c>
      <c r="Q403" s="202">
        <v>0</v>
      </c>
      <c r="R403" s="202">
        <f>Q403*H403</f>
        <v>0</v>
      </c>
      <c r="S403" s="202">
        <v>0</v>
      </c>
      <c r="T403" s="203">
        <f>S403*H403</f>
        <v>0</v>
      </c>
      <c r="U403" s="36"/>
      <c r="V403" s="36"/>
      <c r="W403" s="36"/>
      <c r="X403" s="36"/>
      <c r="Y403" s="36"/>
      <c r="Z403" s="36"/>
      <c r="AA403" s="36"/>
      <c r="AB403" s="36"/>
      <c r="AC403" s="36"/>
      <c r="AD403" s="36"/>
      <c r="AE403" s="36"/>
      <c r="AR403" s="204" t="s">
        <v>256</v>
      </c>
      <c r="AT403" s="204" t="s">
        <v>164</v>
      </c>
      <c r="AU403" s="204" t="s">
        <v>91</v>
      </c>
      <c r="AY403" s="18" t="s">
        <v>162</v>
      </c>
      <c r="BE403" s="205">
        <f>IF(N403="základní",J403,0)</f>
        <v>0</v>
      </c>
      <c r="BF403" s="205">
        <f>IF(N403="snížená",J403,0)</f>
        <v>0</v>
      </c>
      <c r="BG403" s="205">
        <f>IF(N403="zákl. přenesená",J403,0)</f>
        <v>0</v>
      </c>
      <c r="BH403" s="205">
        <f>IF(N403="sníž. přenesená",J403,0)</f>
        <v>0</v>
      </c>
      <c r="BI403" s="205">
        <f>IF(N403="nulová",J403,0)</f>
        <v>0</v>
      </c>
      <c r="BJ403" s="18" t="s">
        <v>89</v>
      </c>
      <c r="BK403" s="205">
        <f>ROUND(I403*H403,2)</f>
        <v>0</v>
      </c>
      <c r="BL403" s="18" t="s">
        <v>256</v>
      </c>
      <c r="BM403" s="204" t="s">
        <v>1427</v>
      </c>
    </row>
    <row r="404" spans="1:47" s="2" customFormat="1" ht="39">
      <c r="A404" s="36"/>
      <c r="B404" s="37"/>
      <c r="C404" s="38"/>
      <c r="D404" s="208" t="s">
        <v>271</v>
      </c>
      <c r="E404" s="38"/>
      <c r="F404" s="250" t="s">
        <v>1369</v>
      </c>
      <c r="G404" s="38"/>
      <c r="H404" s="38"/>
      <c r="I404" s="251"/>
      <c r="J404" s="38"/>
      <c r="K404" s="38"/>
      <c r="L404" s="41"/>
      <c r="M404" s="252"/>
      <c r="N404" s="253"/>
      <c r="O404" s="73"/>
      <c r="P404" s="73"/>
      <c r="Q404" s="73"/>
      <c r="R404" s="73"/>
      <c r="S404" s="73"/>
      <c r="T404" s="74"/>
      <c r="U404" s="36"/>
      <c r="V404" s="36"/>
      <c r="W404" s="36"/>
      <c r="X404" s="36"/>
      <c r="Y404" s="36"/>
      <c r="Z404" s="36"/>
      <c r="AA404" s="36"/>
      <c r="AB404" s="36"/>
      <c r="AC404" s="36"/>
      <c r="AD404" s="36"/>
      <c r="AE404" s="36"/>
      <c r="AT404" s="18" t="s">
        <v>271</v>
      </c>
      <c r="AU404" s="18" t="s">
        <v>91</v>
      </c>
    </row>
    <row r="405" spans="1:65" s="2" customFormat="1" ht="16.5" customHeight="1">
      <c r="A405" s="36"/>
      <c r="B405" s="37"/>
      <c r="C405" s="193" t="s">
        <v>745</v>
      </c>
      <c r="D405" s="193" t="s">
        <v>164</v>
      </c>
      <c r="E405" s="194" t="s">
        <v>1428</v>
      </c>
      <c r="F405" s="195" t="s">
        <v>1429</v>
      </c>
      <c r="G405" s="196" t="s">
        <v>1387</v>
      </c>
      <c r="H405" s="197">
        <v>80.5</v>
      </c>
      <c r="I405" s="198"/>
      <c r="J405" s="199">
        <f>ROUND(I405*H405,2)</f>
        <v>0</v>
      </c>
      <c r="K405" s="195" t="s">
        <v>286</v>
      </c>
      <c r="L405" s="41"/>
      <c r="M405" s="200" t="s">
        <v>1</v>
      </c>
      <c r="N405" s="201" t="s">
        <v>47</v>
      </c>
      <c r="O405" s="73"/>
      <c r="P405" s="202">
        <f>O405*H405</f>
        <v>0</v>
      </c>
      <c r="Q405" s="202">
        <v>0</v>
      </c>
      <c r="R405" s="202">
        <f>Q405*H405</f>
        <v>0</v>
      </c>
      <c r="S405" s="202">
        <v>0</v>
      </c>
      <c r="T405" s="203">
        <f>S405*H405</f>
        <v>0</v>
      </c>
      <c r="U405" s="36"/>
      <c r="V405" s="36"/>
      <c r="W405" s="36"/>
      <c r="X405" s="36"/>
      <c r="Y405" s="36"/>
      <c r="Z405" s="36"/>
      <c r="AA405" s="36"/>
      <c r="AB405" s="36"/>
      <c r="AC405" s="36"/>
      <c r="AD405" s="36"/>
      <c r="AE405" s="36"/>
      <c r="AR405" s="204" t="s">
        <v>256</v>
      </c>
      <c r="AT405" s="204" t="s">
        <v>164</v>
      </c>
      <c r="AU405" s="204" t="s">
        <v>91</v>
      </c>
      <c r="AY405" s="18" t="s">
        <v>162</v>
      </c>
      <c r="BE405" s="205">
        <f>IF(N405="základní",J405,0)</f>
        <v>0</v>
      </c>
      <c r="BF405" s="205">
        <f>IF(N405="snížená",J405,0)</f>
        <v>0</v>
      </c>
      <c r="BG405" s="205">
        <f>IF(N405="zákl. přenesená",J405,0)</f>
        <v>0</v>
      </c>
      <c r="BH405" s="205">
        <f>IF(N405="sníž. přenesená",J405,0)</f>
        <v>0</v>
      </c>
      <c r="BI405" s="205">
        <f>IF(N405="nulová",J405,0)</f>
        <v>0</v>
      </c>
      <c r="BJ405" s="18" t="s">
        <v>89</v>
      </c>
      <c r="BK405" s="205">
        <f>ROUND(I405*H405,2)</f>
        <v>0</v>
      </c>
      <c r="BL405" s="18" t="s">
        <v>256</v>
      </c>
      <c r="BM405" s="204" t="s">
        <v>1430</v>
      </c>
    </row>
    <row r="406" spans="1:47" s="2" customFormat="1" ht="39">
      <c r="A406" s="36"/>
      <c r="B406" s="37"/>
      <c r="C406" s="38"/>
      <c r="D406" s="208" t="s">
        <v>271</v>
      </c>
      <c r="E406" s="38"/>
      <c r="F406" s="250" t="s">
        <v>1369</v>
      </c>
      <c r="G406" s="38"/>
      <c r="H406" s="38"/>
      <c r="I406" s="251"/>
      <c r="J406" s="38"/>
      <c r="K406" s="38"/>
      <c r="L406" s="41"/>
      <c r="M406" s="252"/>
      <c r="N406" s="253"/>
      <c r="O406" s="73"/>
      <c r="P406" s="73"/>
      <c r="Q406" s="73"/>
      <c r="R406" s="73"/>
      <c r="S406" s="73"/>
      <c r="T406" s="74"/>
      <c r="U406" s="36"/>
      <c r="V406" s="36"/>
      <c r="W406" s="36"/>
      <c r="X406" s="36"/>
      <c r="Y406" s="36"/>
      <c r="Z406" s="36"/>
      <c r="AA406" s="36"/>
      <c r="AB406" s="36"/>
      <c r="AC406" s="36"/>
      <c r="AD406" s="36"/>
      <c r="AE406" s="36"/>
      <c r="AT406" s="18" t="s">
        <v>271</v>
      </c>
      <c r="AU406" s="18" t="s">
        <v>91</v>
      </c>
    </row>
    <row r="407" spans="1:65" s="2" customFormat="1" ht="16.5" customHeight="1">
      <c r="A407" s="36"/>
      <c r="B407" s="37"/>
      <c r="C407" s="193" t="s">
        <v>750</v>
      </c>
      <c r="D407" s="193" t="s">
        <v>164</v>
      </c>
      <c r="E407" s="194" t="s">
        <v>1431</v>
      </c>
      <c r="F407" s="195" t="s">
        <v>1432</v>
      </c>
      <c r="G407" s="196" t="s">
        <v>1387</v>
      </c>
      <c r="H407" s="197">
        <v>202.8</v>
      </c>
      <c r="I407" s="198"/>
      <c r="J407" s="199">
        <f>ROUND(I407*H407,2)</f>
        <v>0</v>
      </c>
      <c r="K407" s="195" t="s">
        <v>286</v>
      </c>
      <c r="L407" s="41"/>
      <c r="M407" s="200" t="s">
        <v>1</v>
      </c>
      <c r="N407" s="201" t="s">
        <v>47</v>
      </c>
      <c r="O407" s="73"/>
      <c r="P407" s="202">
        <f>O407*H407</f>
        <v>0</v>
      </c>
      <c r="Q407" s="202">
        <v>0</v>
      </c>
      <c r="R407" s="202">
        <f>Q407*H407</f>
        <v>0</v>
      </c>
      <c r="S407" s="202">
        <v>0</v>
      </c>
      <c r="T407" s="203">
        <f>S407*H407</f>
        <v>0</v>
      </c>
      <c r="U407" s="36"/>
      <c r="V407" s="36"/>
      <c r="W407" s="36"/>
      <c r="X407" s="36"/>
      <c r="Y407" s="36"/>
      <c r="Z407" s="36"/>
      <c r="AA407" s="36"/>
      <c r="AB407" s="36"/>
      <c r="AC407" s="36"/>
      <c r="AD407" s="36"/>
      <c r="AE407" s="36"/>
      <c r="AR407" s="204" t="s">
        <v>256</v>
      </c>
      <c r="AT407" s="204" t="s">
        <v>164</v>
      </c>
      <c r="AU407" s="204" t="s">
        <v>91</v>
      </c>
      <c r="AY407" s="18" t="s">
        <v>162</v>
      </c>
      <c r="BE407" s="205">
        <f>IF(N407="základní",J407,0)</f>
        <v>0</v>
      </c>
      <c r="BF407" s="205">
        <f>IF(N407="snížená",J407,0)</f>
        <v>0</v>
      </c>
      <c r="BG407" s="205">
        <f>IF(N407="zákl. přenesená",J407,0)</f>
        <v>0</v>
      </c>
      <c r="BH407" s="205">
        <f>IF(N407="sníž. přenesená",J407,0)</f>
        <v>0</v>
      </c>
      <c r="BI407" s="205">
        <f>IF(N407="nulová",J407,0)</f>
        <v>0</v>
      </c>
      <c r="BJ407" s="18" t="s">
        <v>89</v>
      </c>
      <c r="BK407" s="205">
        <f>ROUND(I407*H407,2)</f>
        <v>0</v>
      </c>
      <c r="BL407" s="18" t="s">
        <v>256</v>
      </c>
      <c r="BM407" s="204" t="s">
        <v>1433</v>
      </c>
    </row>
    <row r="408" spans="1:47" s="2" customFormat="1" ht="39">
      <c r="A408" s="36"/>
      <c r="B408" s="37"/>
      <c r="C408" s="38"/>
      <c r="D408" s="208" t="s">
        <v>271</v>
      </c>
      <c r="E408" s="38"/>
      <c r="F408" s="250" t="s">
        <v>1369</v>
      </c>
      <c r="G408" s="38"/>
      <c r="H408" s="38"/>
      <c r="I408" s="251"/>
      <c r="J408" s="38"/>
      <c r="K408" s="38"/>
      <c r="L408" s="41"/>
      <c r="M408" s="252"/>
      <c r="N408" s="253"/>
      <c r="O408" s="73"/>
      <c r="P408" s="73"/>
      <c r="Q408" s="73"/>
      <c r="R408" s="73"/>
      <c r="S408" s="73"/>
      <c r="T408" s="74"/>
      <c r="U408" s="36"/>
      <c r="V408" s="36"/>
      <c r="W408" s="36"/>
      <c r="X408" s="36"/>
      <c r="Y408" s="36"/>
      <c r="Z408" s="36"/>
      <c r="AA408" s="36"/>
      <c r="AB408" s="36"/>
      <c r="AC408" s="36"/>
      <c r="AD408" s="36"/>
      <c r="AE408" s="36"/>
      <c r="AT408" s="18" t="s">
        <v>271</v>
      </c>
      <c r="AU408" s="18" t="s">
        <v>91</v>
      </c>
    </row>
    <row r="409" spans="1:65" s="2" customFormat="1" ht="16.5" customHeight="1">
      <c r="A409" s="36"/>
      <c r="B409" s="37"/>
      <c r="C409" s="193" t="s">
        <v>755</v>
      </c>
      <c r="D409" s="193" t="s">
        <v>164</v>
      </c>
      <c r="E409" s="194" t="s">
        <v>1434</v>
      </c>
      <c r="F409" s="195" t="s">
        <v>1435</v>
      </c>
      <c r="G409" s="196" t="s">
        <v>1387</v>
      </c>
      <c r="H409" s="197">
        <v>161</v>
      </c>
      <c r="I409" s="198"/>
      <c r="J409" s="199">
        <f>ROUND(I409*H409,2)</f>
        <v>0</v>
      </c>
      <c r="K409" s="195" t="s">
        <v>286</v>
      </c>
      <c r="L409" s="41"/>
      <c r="M409" s="200" t="s">
        <v>1</v>
      </c>
      <c r="N409" s="201" t="s">
        <v>47</v>
      </c>
      <c r="O409" s="73"/>
      <c r="P409" s="202">
        <f>O409*H409</f>
        <v>0</v>
      </c>
      <c r="Q409" s="202">
        <v>0</v>
      </c>
      <c r="R409" s="202">
        <f>Q409*H409</f>
        <v>0</v>
      </c>
      <c r="S409" s="202">
        <v>0</v>
      </c>
      <c r="T409" s="203">
        <f>S409*H409</f>
        <v>0</v>
      </c>
      <c r="U409" s="36"/>
      <c r="V409" s="36"/>
      <c r="W409" s="36"/>
      <c r="X409" s="36"/>
      <c r="Y409" s="36"/>
      <c r="Z409" s="36"/>
      <c r="AA409" s="36"/>
      <c r="AB409" s="36"/>
      <c r="AC409" s="36"/>
      <c r="AD409" s="36"/>
      <c r="AE409" s="36"/>
      <c r="AR409" s="204" t="s">
        <v>256</v>
      </c>
      <c r="AT409" s="204" t="s">
        <v>164</v>
      </c>
      <c r="AU409" s="204" t="s">
        <v>91</v>
      </c>
      <c r="AY409" s="18" t="s">
        <v>162</v>
      </c>
      <c r="BE409" s="205">
        <f>IF(N409="základní",J409,0)</f>
        <v>0</v>
      </c>
      <c r="BF409" s="205">
        <f>IF(N409="snížená",J409,0)</f>
        <v>0</v>
      </c>
      <c r="BG409" s="205">
        <f>IF(N409="zákl. přenesená",J409,0)</f>
        <v>0</v>
      </c>
      <c r="BH409" s="205">
        <f>IF(N409="sníž. přenesená",J409,0)</f>
        <v>0</v>
      </c>
      <c r="BI409" s="205">
        <f>IF(N409="nulová",J409,0)</f>
        <v>0</v>
      </c>
      <c r="BJ409" s="18" t="s">
        <v>89</v>
      </c>
      <c r="BK409" s="205">
        <f>ROUND(I409*H409,2)</f>
        <v>0</v>
      </c>
      <c r="BL409" s="18" t="s">
        <v>256</v>
      </c>
      <c r="BM409" s="204" t="s">
        <v>1436</v>
      </c>
    </row>
    <row r="410" spans="1:47" s="2" customFormat="1" ht="39">
      <c r="A410" s="36"/>
      <c r="B410" s="37"/>
      <c r="C410" s="38"/>
      <c r="D410" s="208" t="s">
        <v>271</v>
      </c>
      <c r="E410" s="38"/>
      <c r="F410" s="250" t="s">
        <v>1369</v>
      </c>
      <c r="G410" s="38"/>
      <c r="H410" s="38"/>
      <c r="I410" s="251"/>
      <c r="J410" s="38"/>
      <c r="K410" s="38"/>
      <c r="L410" s="41"/>
      <c r="M410" s="252"/>
      <c r="N410" s="253"/>
      <c r="O410" s="73"/>
      <c r="P410" s="73"/>
      <c r="Q410" s="73"/>
      <c r="R410" s="73"/>
      <c r="S410" s="73"/>
      <c r="T410" s="74"/>
      <c r="U410" s="36"/>
      <c r="V410" s="36"/>
      <c r="W410" s="36"/>
      <c r="X410" s="36"/>
      <c r="Y410" s="36"/>
      <c r="Z410" s="36"/>
      <c r="AA410" s="36"/>
      <c r="AB410" s="36"/>
      <c r="AC410" s="36"/>
      <c r="AD410" s="36"/>
      <c r="AE410" s="36"/>
      <c r="AT410" s="18" t="s">
        <v>271</v>
      </c>
      <c r="AU410" s="18" t="s">
        <v>91</v>
      </c>
    </row>
    <row r="411" spans="1:65" s="2" customFormat="1" ht="16.5" customHeight="1">
      <c r="A411" s="36"/>
      <c r="B411" s="37"/>
      <c r="C411" s="193" t="s">
        <v>760</v>
      </c>
      <c r="D411" s="193" t="s">
        <v>164</v>
      </c>
      <c r="E411" s="194" t="s">
        <v>1437</v>
      </c>
      <c r="F411" s="195" t="s">
        <v>1438</v>
      </c>
      <c r="G411" s="196" t="s">
        <v>980</v>
      </c>
      <c r="H411" s="197">
        <v>1</v>
      </c>
      <c r="I411" s="198"/>
      <c r="J411" s="199">
        <f>ROUND(I411*H411,2)</f>
        <v>0</v>
      </c>
      <c r="K411" s="195" t="s">
        <v>286</v>
      </c>
      <c r="L411" s="41"/>
      <c r="M411" s="200" t="s">
        <v>1</v>
      </c>
      <c r="N411" s="201" t="s">
        <v>47</v>
      </c>
      <c r="O411" s="73"/>
      <c r="P411" s="202">
        <f>O411*H411</f>
        <v>0</v>
      </c>
      <c r="Q411" s="202">
        <v>0</v>
      </c>
      <c r="R411" s="202">
        <f>Q411*H411</f>
        <v>0</v>
      </c>
      <c r="S411" s="202">
        <v>0</v>
      </c>
      <c r="T411" s="203">
        <f>S411*H411</f>
        <v>0</v>
      </c>
      <c r="U411" s="36"/>
      <c r="V411" s="36"/>
      <c r="W411" s="36"/>
      <c r="X411" s="36"/>
      <c r="Y411" s="36"/>
      <c r="Z411" s="36"/>
      <c r="AA411" s="36"/>
      <c r="AB411" s="36"/>
      <c r="AC411" s="36"/>
      <c r="AD411" s="36"/>
      <c r="AE411" s="36"/>
      <c r="AR411" s="204" t="s">
        <v>256</v>
      </c>
      <c r="AT411" s="204" t="s">
        <v>164</v>
      </c>
      <c r="AU411" s="204" t="s">
        <v>91</v>
      </c>
      <c r="AY411" s="18" t="s">
        <v>162</v>
      </c>
      <c r="BE411" s="205">
        <f>IF(N411="základní",J411,0)</f>
        <v>0</v>
      </c>
      <c r="BF411" s="205">
        <f>IF(N411="snížená",J411,0)</f>
        <v>0</v>
      </c>
      <c r="BG411" s="205">
        <f>IF(N411="zákl. přenesená",J411,0)</f>
        <v>0</v>
      </c>
      <c r="BH411" s="205">
        <f>IF(N411="sníž. přenesená",J411,0)</f>
        <v>0</v>
      </c>
      <c r="BI411" s="205">
        <f>IF(N411="nulová",J411,0)</f>
        <v>0</v>
      </c>
      <c r="BJ411" s="18" t="s">
        <v>89</v>
      </c>
      <c r="BK411" s="205">
        <f>ROUND(I411*H411,2)</f>
        <v>0</v>
      </c>
      <c r="BL411" s="18" t="s">
        <v>256</v>
      </c>
      <c r="BM411" s="204" t="s">
        <v>1439</v>
      </c>
    </row>
    <row r="412" spans="1:47" s="2" customFormat="1" ht="39">
      <c r="A412" s="36"/>
      <c r="B412" s="37"/>
      <c r="C412" s="38"/>
      <c r="D412" s="208" t="s">
        <v>271</v>
      </c>
      <c r="E412" s="38"/>
      <c r="F412" s="250" t="s">
        <v>1369</v>
      </c>
      <c r="G412" s="38"/>
      <c r="H412" s="38"/>
      <c r="I412" s="251"/>
      <c r="J412" s="38"/>
      <c r="K412" s="38"/>
      <c r="L412" s="41"/>
      <c r="M412" s="252"/>
      <c r="N412" s="253"/>
      <c r="O412" s="73"/>
      <c r="P412" s="73"/>
      <c r="Q412" s="73"/>
      <c r="R412" s="73"/>
      <c r="S412" s="73"/>
      <c r="T412" s="74"/>
      <c r="U412" s="36"/>
      <c r="V412" s="36"/>
      <c r="W412" s="36"/>
      <c r="X412" s="36"/>
      <c r="Y412" s="36"/>
      <c r="Z412" s="36"/>
      <c r="AA412" s="36"/>
      <c r="AB412" s="36"/>
      <c r="AC412" s="36"/>
      <c r="AD412" s="36"/>
      <c r="AE412" s="36"/>
      <c r="AT412" s="18" t="s">
        <v>271</v>
      </c>
      <c r="AU412" s="18" t="s">
        <v>91</v>
      </c>
    </row>
    <row r="413" spans="1:65" s="2" customFormat="1" ht="16.5" customHeight="1">
      <c r="A413" s="36"/>
      <c r="B413" s="37"/>
      <c r="C413" s="193" t="s">
        <v>765</v>
      </c>
      <c r="D413" s="193" t="s">
        <v>164</v>
      </c>
      <c r="E413" s="194" t="s">
        <v>1440</v>
      </c>
      <c r="F413" s="195" t="s">
        <v>1441</v>
      </c>
      <c r="G413" s="196" t="s">
        <v>980</v>
      </c>
      <c r="H413" s="197">
        <v>1</v>
      </c>
      <c r="I413" s="198"/>
      <c r="J413" s="199">
        <f>ROUND(I413*H413,2)</f>
        <v>0</v>
      </c>
      <c r="K413" s="195" t="s">
        <v>286</v>
      </c>
      <c r="L413" s="41"/>
      <c r="M413" s="200" t="s">
        <v>1</v>
      </c>
      <c r="N413" s="201" t="s">
        <v>47</v>
      </c>
      <c r="O413" s="73"/>
      <c r="P413" s="202">
        <f>O413*H413</f>
        <v>0</v>
      </c>
      <c r="Q413" s="202">
        <v>0</v>
      </c>
      <c r="R413" s="202">
        <f>Q413*H413</f>
        <v>0</v>
      </c>
      <c r="S413" s="202">
        <v>0</v>
      </c>
      <c r="T413" s="203">
        <f>S413*H413</f>
        <v>0</v>
      </c>
      <c r="U413" s="36"/>
      <c r="V413" s="36"/>
      <c r="W413" s="36"/>
      <c r="X413" s="36"/>
      <c r="Y413" s="36"/>
      <c r="Z413" s="36"/>
      <c r="AA413" s="36"/>
      <c r="AB413" s="36"/>
      <c r="AC413" s="36"/>
      <c r="AD413" s="36"/>
      <c r="AE413" s="36"/>
      <c r="AR413" s="204" t="s">
        <v>256</v>
      </c>
      <c r="AT413" s="204" t="s">
        <v>164</v>
      </c>
      <c r="AU413" s="204" t="s">
        <v>91</v>
      </c>
      <c r="AY413" s="18" t="s">
        <v>162</v>
      </c>
      <c r="BE413" s="205">
        <f>IF(N413="základní",J413,0)</f>
        <v>0</v>
      </c>
      <c r="BF413" s="205">
        <f>IF(N413="snížená",J413,0)</f>
        <v>0</v>
      </c>
      <c r="BG413" s="205">
        <f>IF(N413="zákl. přenesená",J413,0)</f>
        <v>0</v>
      </c>
      <c r="BH413" s="205">
        <f>IF(N413="sníž. přenesená",J413,0)</f>
        <v>0</v>
      </c>
      <c r="BI413" s="205">
        <f>IF(N413="nulová",J413,0)</f>
        <v>0</v>
      </c>
      <c r="BJ413" s="18" t="s">
        <v>89</v>
      </c>
      <c r="BK413" s="205">
        <f>ROUND(I413*H413,2)</f>
        <v>0</v>
      </c>
      <c r="BL413" s="18" t="s">
        <v>256</v>
      </c>
      <c r="BM413" s="204" t="s">
        <v>1442</v>
      </c>
    </row>
    <row r="414" spans="1:47" s="2" customFormat="1" ht="39">
      <c r="A414" s="36"/>
      <c r="B414" s="37"/>
      <c r="C414" s="38"/>
      <c r="D414" s="208" t="s">
        <v>271</v>
      </c>
      <c r="E414" s="38"/>
      <c r="F414" s="250" t="s">
        <v>1369</v>
      </c>
      <c r="G414" s="38"/>
      <c r="H414" s="38"/>
      <c r="I414" s="251"/>
      <c r="J414" s="38"/>
      <c r="K414" s="38"/>
      <c r="L414" s="41"/>
      <c r="M414" s="252"/>
      <c r="N414" s="253"/>
      <c r="O414" s="73"/>
      <c r="P414" s="73"/>
      <c r="Q414" s="73"/>
      <c r="R414" s="73"/>
      <c r="S414" s="73"/>
      <c r="T414" s="74"/>
      <c r="U414" s="36"/>
      <c r="V414" s="36"/>
      <c r="W414" s="36"/>
      <c r="X414" s="36"/>
      <c r="Y414" s="36"/>
      <c r="Z414" s="36"/>
      <c r="AA414" s="36"/>
      <c r="AB414" s="36"/>
      <c r="AC414" s="36"/>
      <c r="AD414" s="36"/>
      <c r="AE414" s="36"/>
      <c r="AT414" s="18" t="s">
        <v>271</v>
      </c>
      <c r="AU414" s="18" t="s">
        <v>91</v>
      </c>
    </row>
    <row r="415" spans="1:65" s="2" customFormat="1" ht="16.5" customHeight="1">
      <c r="A415" s="36"/>
      <c r="B415" s="37"/>
      <c r="C415" s="193" t="s">
        <v>770</v>
      </c>
      <c r="D415" s="193" t="s">
        <v>164</v>
      </c>
      <c r="E415" s="194" t="s">
        <v>1443</v>
      </c>
      <c r="F415" s="195" t="s">
        <v>1444</v>
      </c>
      <c r="G415" s="196" t="s">
        <v>980</v>
      </c>
      <c r="H415" s="197">
        <v>1</v>
      </c>
      <c r="I415" s="198"/>
      <c r="J415" s="199">
        <f>ROUND(I415*H415,2)</f>
        <v>0</v>
      </c>
      <c r="K415" s="195" t="s">
        <v>286</v>
      </c>
      <c r="L415" s="41"/>
      <c r="M415" s="200" t="s">
        <v>1</v>
      </c>
      <c r="N415" s="201" t="s">
        <v>47</v>
      </c>
      <c r="O415" s="73"/>
      <c r="P415" s="202">
        <f>O415*H415</f>
        <v>0</v>
      </c>
      <c r="Q415" s="202">
        <v>0</v>
      </c>
      <c r="R415" s="202">
        <f>Q415*H415</f>
        <v>0</v>
      </c>
      <c r="S415" s="202">
        <v>0</v>
      </c>
      <c r="T415" s="203">
        <f>S415*H415</f>
        <v>0</v>
      </c>
      <c r="U415" s="36"/>
      <c r="V415" s="36"/>
      <c r="W415" s="36"/>
      <c r="X415" s="36"/>
      <c r="Y415" s="36"/>
      <c r="Z415" s="36"/>
      <c r="AA415" s="36"/>
      <c r="AB415" s="36"/>
      <c r="AC415" s="36"/>
      <c r="AD415" s="36"/>
      <c r="AE415" s="36"/>
      <c r="AR415" s="204" t="s">
        <v>256</v>
      </c>
      <c r="AT415" s="204" t="s">
        <v>164</v>
      </c>
      <c r="AU415" s="204" t="s">
        <v>91</v>
      </c>
      <c r="AY415" s="18" t="s">
        <v>162</v>
      </c>
      <c r="BE415" s="205">
        <f>IF(N415="základní",J415,0)</f>
        <v>0</v>
      </c>
      <c r="BF415" s="205">
        <f>IF(N415="snížená",J415,0)</f>
        <v>0</v>
      </c>
      <c r="BG415" s="205">
        <f>IF(N415="zákl. přenesená",J415,0)</f>
        <v>0</v>
      </c>
      <c r="BH415" s="205">
        <f>IF(N415="sníž. přenesená",J415,0)</f>
        <v>0</v>
      </c>
      <c r="BI415" s="205">
        <f>IF(N415="nulová",J415,0)</f>
        <v>0</v>
      </c>
      <c r="BJ415" s="18" t="s">
        <v>89</v>
      </c>
      <c r="BK415" s="205">
        <f>ROUND(I415*H415,2)</f>
        <v>0</v>
      </c>
      <c r="BL415" s="18" t="s">
        <v>256</v>
      </c>
      <c r="BM415" s="204" t="s">
        <v>1445</v>
      </c>
    </row>
    <row r="416" spans="1:47" s="2" customFormat="1" ht="39">
      <c r="A416" s="36"/>
      <c r="B416" s="37"/>
      <c r="C416" s="38"/>
      <c r="D416" s="208" t="s">
        <v>271</v>
      </c>
      <c r="E416" s="38"/>
      <c r="F416" s="250" t="s">
        <v>1369</v>
      </c>
      <c r="G416" s="38"/>
      <c r="H416" s="38"/>
      <c r="I416" s="251"/>
      <c r="J416" s="38"/>
      <c r="K416" s="38"/>
      <c r="L416" s="41"/>
      <c r="M416" s="252"/>
      <c r="N416" s="253"/>
      <c r="O416" s="73"/>
      <c r="P416" s="73"/>
      <c r="Q416" s="73"/>
      <c r="R416" s="73"/>
      <c r="S416" s="73"/>
      <c r="T416" s="74"/>
      <c r="U416" s="36"/>
      <c r="V416" s="36"/>
      <c r="W416" s="36"/>
      <c r="X416" s="36"/>
      <c r="Y416" s="36"/>
      <c r="Z416" s="36"/>
      <c r="AA416" s="36"/>
      <c r="AB416" s="36"/>
      <c r="AC416" s="36"/>
      <c r="AD416" s="36"/>
      <c r="AE416" s="36"/>
      <c r="AT416" s="18" t="s">
        <v>271</v>
      </c>
      <c r="AU416" s="18" t="s">
        <v>91</v>
      </c>
    </row>
    <row r="417" spans="1:65" s="2" customFormat="1" ht="24.2" customHeight="1">
      <c r="A417" s="36"/>
      <c r="B417" s="37"/>
      <c r="C417" s="193" t="s">
        <v>776</v>
      </c>
      <c r="D417" s="193" t="s">
        <v>164</v>
      </c>
      <c r="E417" s="194" t="s">
        <v>1446</v>
      </c>
      <c r="F417" s="195" t="s">
        <v>1447</v>
      </c>
      <c r="G417" s="196" t="s">
        <v>980</v>
      </c>
      <c r="H417" s="197">
        <v>2</v>
      </c>
      <c r="I417" s="198"/>
      <c r="J417" s="199">
        <f>ROUND(I417*H417,2)</f>
        <v>0</v>
      </c>
      <c r="K417" s="195" t="s">
        <v>286</v>
      </c>
      <c r="L417" s="41"/>
      <c r="M417" s="200" t="s">
        <v>1</v>
      </c>
      <c r="N417" s="201" t="s">
        <v>47</v>
      </c>
      <c r="O417" s="73"/>
      <c r="P417" s="202">
        <f>O417*H417</f>
        <v>0</v>
      </c>
      <c r="Q417" s="202">
        <v>0</v>
      </c>
      <c r="R417" s="202">
        <f>Q417*H417</f>
        <v>0</v>
      </c>
      <c r="S417" s="202">
        <v>0</v>
      </c>
      <c r="T417" s="203">
        <f>S417*H417</f>
        <v>0</v>
      </c>
      <c r="U417" s="36"/>
      <c r="V417" s="36"/>
      <c r="W417" s="36"/>
      <c r="X417" s="36"/>
      <c r="Y417" s="36"/>
      <c r="Z417" s="36"/>
      <c r="AA417" s="36"/>
      <c r="AB417" s="36"/>
      <c r="AC417" s="36"/>
      <c r="AD417" s="36"/>
      <c r="AE417" s="36"/>
      <c r="AR417" s="204" t="s">
        <v>256</v>
      </c>
      <c r="AT417" s="204" t="s">
        <v>164</v>
      </c>
      <c r="AU417" s="204" t="s">
        <v>91</v>
      </c>
      <c r="AY417" s="18" t="s">
        <v>162</v>
      </c>
      <c r="BE417" s="205">
        <f>IF(N417="základní",J417,0)</f>
        <v>0</v>
      </c>
      <c r="BF417" s="205">
        <f>IF(N417="snížená",J417,0)</f>
        <v>0</v>
      </c>
      <c r="BG417" s="205">
        <f>IF(N417="zákl. přenesená",J417,0)</f>
        <v>0</v>
      </c>
      <c r="BH417" s="205">
        <f>IF(N417="sníž. přenesená",J417,0)</f>
        <v>0</v>
      </c>
      <c r="BI417" s="205">
        <f>IF(N417="nulová",J417,0)</f>
        <v>0</v>
      </c>
      <c r="BJ417" s="18" t="s">
        <v>89</v>
      </c>
      <c r="BK417" s="205">
        <f>ROUND(I417*H417,2)</f>
        <v>0</v>
      </c>
      <c r="BL417" s="18" t="s">
        <v>256</v>
      </c>
      <c r="BM417" s="204" t="s">
        <v>1448</v>
      </c>
    </row>
    <row r="418" spans="1:47" s="2" customFormat="1" ht="39">
      <c r="A418" s="36"/>
      <c r="B418" s="37"/>
      <c r="C418" s="38"/>
      <c r="D418" s="208" t="s">
        <v>271</v>
      </c>
      <c r="E418" s="38"/>
      <c r="F418" s="250" t="s">
        <v>1369</v>
      </c>
      <c r="G418" s="38"/>
      <c r="H418" s="38"/>
      <c r="I418" s="251"/>
      <c r="J418" s="38"/>
      <c r="K418" s="38"/>
      <c r="L418" s="41"/>
      <c r="M418" s="252"/>
      <c r="N418" s="253"/>
      <c r="O418" s="73"/>
      <c r="P418" s="73"/>
      <c r="Q418" s="73"/>
      <c r="R418" s="73"/>
      <c r="S418" s="73"/>
      <c r="T418" s="74"/>
      <c r="U418" s="36"/>
      <c r="V418" s="36"/>
      <c r="W418" s="36"/>
      <c r="X418" s="36"/>
      <c r="Y418" s="36"/>
      <c r="Z418" s="36"/>
      <c r="AA418" s="36"/>
      <c r="AB418" s="36"/>
      <c r="AC418" s="36"/>
      <c r="AD418" s="36"/>
      <c r="AE418" s="36"/>
      <c r="AT418" s="18" t="s">
        <v>271</v>
      </c>
      <c r="AU418" s="18" t="s">
        <v>91</v>
      </c>
    </row>
    <row r="419" spans="1:65" s="2" customFormat="1" ht="21.75" customHeight="1">
      <c r="A419" s="36"/>
      <c r="B419" s="37"/>
      <c r="C419" s="193" t="s">
        <v>780</v>
      </c>
      <c r="D419" s="193" t="s">
        <v>164</v>
      </c>
      <c r="E419" s="194" t="s">
        <v>1449</v>
      </c>
      <c r="F419" s="195" t="s">
        <v>1450</v>
      </c>
      <c r="G419" s="196" t="s">
        <v>980</v>
      </c>
      <c r="H419" s="197">
        <v>2</v>
      </c>
      <c r="I419" s="198"/>
      <c r="J419" s="199">
        <f>ROUND(I419*H419,2)</f>
        <v>0</v>
      </c>
      <c r="K419" s="195" t="s">
        <v>286</v>
      </c>
      <c r="L419" s="41"/>
      <c r="M419" s="200" t="s">
        <v>1</v>
      </c>
      <c r="N419" s="201" t="s">
        <v>47</v>
      </c>
      <c r="O419" s="73"/>
      <c r="P419" s="202">
        <f>O419*H419</f>
        <v>0</v>
      </c>
      <c r="Q419" s="202">
        <v>0</v>
      </c>
      <c r="R419" s="202">
        <f>Q419*H419</f>
        <v>0</v>
      </c>
      <c r="S419" s="202">
        <v>0</v>
      </c>
      <c r="T419" s="203">
        <f>S419*H419</f>
        <v>0</v>
      </c>
      <c r="U419" s="36"/>
      <c r="V419" s="36"/>
      <c r="W419" s="36"/>
      <c r="X419" s="36"/>
      <c r="Y419" s="36"/>
      <c r="Z419" s="36"/>
      <c r="AA419" s="36"/>
      <c r="AB419" s="36"/>
      <c r="AC419" s="36"/>
      <c r="AD419" s="36"/>
      <c r="AE419" s="36"/>
      <c r="AR419" s="204" t="s">
        <v>256</v>
      </c>
      <c r="AT419" s="204" t="s">
        <v>164</v>
      </c>
      <c r="AU419" s="204" t="s">
        <v>91</v>
      </c>
      <c r="AY419" s="18" t="s">
        <v>162</v>
      </c>
      <c r="BE419" s="205">
        <f>IF(N419="základní",J419,0)</f>
        <v>0</v>
      </c>
      <c r="BF419" s="205">
        <f>IF(N419="snížená",J419,0)</f>
        <v>0</v>
      </c>
      <c r="BG419" s="205">
        <f>IF(N419="zákl. přenesená",J419,0)</f>
        <v>0</v>
      </c>
      <c r="BH419" s="205">
        <f>IF(N419="sníž. přenesená",J419,0)</f>
        <v>0</v>
      </c>
      <c r="BI419" s="205">
        <f>IF(N419="nulová",J419,0)</f>
        <v>0</v>
      </c>
      <c r="BJ419" s="18" t="s">
        <v>89</v>
      </c>
      <c r="BK419" s="205">
        <f>ROUND(I419*H419,2)</f>
        <v>0</v>
      </c>
      <c r="BL419" s="18" t="s">
        <v>256</v>
      </c>
      <c r="BM419" s="204" t="s">
        <v>1451</v>
      </c>
    </row>
    <row r="420" spans="1:47" s="2" customFormat="1" ht="39">
      <c r="A420" s="36"/>
      <c r="B420" s="37"/>
      <c r="C420" s="38"/>
      <c r="D420" s="208" t="s">
        <v>271</v>
      </c>
      <c r="E420" s="38"/>
      <c r="F420" s="250" t="s">
        <v>1369</v>
      </c>
      <c r="G420" s="38"/>
      <c r="H420" s="38"/>
      <c r="I420" s="251"/>
      <c r="J420" s="38"/>
      <c r="K420" s="38"/>
      <c r="L420" s="41"/>
      <c r="M420" s="252"/>
      <c r="N420" s="253"/>
      <c r="O420" s="73"/>
      <c r="P420" s="73"/>
      <c r="Q420" s="73"/>
      <c r="R420" s="73"/>
      <c r="S420" s="73"/>
      <c r="T420" s="74"/>
      <c r="U420" s="36"/>
      <c r="V420" s="36"/>
      <c r="W420" s="36"/>
      <c r="X420" s="36"/>
      <c r="Y420" s="36"/>
      <c r="Z420" s="36"/>
      <c r="AA420" s="36"/>
      <c r="AB420" s="36"/>
      <c r="AC420" s="36"/>
      <c r="AD420" s="36"/>
      <c r="AE420" s="36"/>
      <c r="AT420" s="18" t="s">
        <v>271</v>
      </c>
      <c r="AU420" s="18" t="s">
        <v>91</v>
      </c>
    </row>
    <row r="421" spans="1:65" s="2" customFormat="1" ht="21.75" customHeight="1">
      <c r="A421" s="36"/>
      <c r="B421" s="37"/>
      <c r="C421" s="193" t="s">
        <v>784</v>
      </c>
      <c r="D421" s="193" t="s">
        <v>164</v>
      </c>
      <c r="E421" s="194" t="s">
        <v>1452</v>
      </c>
      <c r="F421" s="195" t="s">
        <v>1453</v>
      </c>
      <c r="G421" s="196" t="s">
        <v>980</v>
      </c>
      <c r="H421" s="197">
        <v>1</v>
      </c>
      <c r="I421" s="198"/>
      <c r="J421" s="199">
        <f>ROUND(I421*H421,2)</f>
        <v>0</v>
      </c>
      <c r="K421" s="195" t="s">
        <v>286</v>
      </c>
      <c r="L421" s="41"/>
      <c r="M421" s="200" t="s">
        <v>1</v>
      </c>
      <c r="N421" s="201" t="s">
        <v>47</v>
      </c>
      <c r="O421" s="73"/>
      <c r="P421" s="202">
        <f>O421*H421</f>
        <v>0</v>
      </c>
      <c r="Q421" s="202">
        <v>0</v>
      </c>
      <c r="R421" s="202">
        <f>Q421*H421</f>
        <v>0</v>
      </c>
      <c r="S421" s="202">
        <v>0</v>
      </c>
      <c r="T421" s="203">
        <f>S421*H421</f>
        <v>0</v>
      </c>
      <c r="U421" s="36"/>
      <c r="V421" s="36"/>
      <c r="W421" s="36"/>
      <c r="X421" s="36"/>
      <c r="Y421" s="36"/>
      <c r="Z421" s="36"/>
      <c r="AA421" s="36"/>
      <c r="AB421" s="36"/>
      <c r="AC421" s="36"/>
      <c r="AD421" s="36"/>
      <c r="AE421" s="36"/>
      <c r="AR421" s="204" t="s">
        <v>256</v>
      </c>
      <c r="AT421" s="204" t="s">
        <v>164</v>
      </c>
      <c r="AU421" s="204" t="s">
        <v>91</v>
      </c>
      <c r="AY421" s="18" t="s">
        <v>162</v>
      </c>
      <c r="BE421" s="205">
        <f>IF(N421="základní",J421,0)</f>
        <v>0</v>
      </c>
      <c r="BF421" s="205">
        <f>IF(N421="snížená",J421,0)</f>
        <v>0</v>
      </c>
      <c r="BG421" s="205">
        <f>IF(N421="zákl. přenesená",J421,0)</f>
        <v>0</v>
      </c>
      <c r="BH421" s="205">
        <f>IF(N421="sníž. přenesená",J421,0)</f>
        <v>0</v>
      </c>
      <c r="BI421" s="205">
        <f>IF(N421="nulová",J421,0)</f>
        <v>0</v>
      </c>
      <c r="BJ421" s="18" t="s">
        <v>89</v>
      </c>
      <c r="BK421" s="205">
        <f>ROUND(I421*H421,2)</f>
        <v>0</v>
      </c>
      <c r="BL421" s="18" t="s">
        <v>256</v>
      </c>
      <c r="BM421" s="204" t="s">
        <v>1454</v>
      </c>
    </row>
    <row r="422" spans="1:47" s="2" customFormat="1" ht="39">
      <c r="A422" s="36"/>
      <c r="B422" s="37"/>
      <c r="C422" s="38"/>
      <c r="D422" s="208" t="s">
        <v>271</v>
      </c>
      <c r="E422" s="38"/>
      <c r="F422" s="250" t="s">
        <v>1369</v>
      </c>
      <c r="G422" s="38"/>
      <c r="H422" s="38"/>
      <c r="I422" s="251"/>
      <c r="J422" s="38"/>
      <c r="K422" s="38"/>
      <c r="L422" s="41"/>
      <c r="M422" s="252"/>
      <c r="N422" s="253"/>
      <c r="O422" s="73"/>
      <c r="P422" s="73"/>
      <c r="Q422" s="73"/>
      <c r="R422" s="73"/>
      <c r="S422" s="73"/>
      <c r="T422" s="74"/>
      <c r="U422" s="36"/>
      <c r="V422" s="36"/>
      <c r="W422" s="36"/>
      <c r="X422" s="36"/>
      <c r="Y422" s="36"/>
      <c r="Z422" s="36"/>
      <c r="AA422" s="36"/>
      <c r="AB422" s="36"/>
      <c r="AC422" s="36"/>
      <c r="AD422" s="36"/>
      <c r="AE422" s="36"/>
      <c r="AT422" s="18" t="s">
        <v>271</v>
      </c>
      <c r="AU422" s="18" t="s">
        <v>91</v>
      </c>
    </row>
    <row r="423" spans="1:65" s="2" customFormat="1" ht="21.75" customHeight="1">
      <c r="A423" s="36"/>
      <c r="B423" s="37"/>
      <c r="C423" s="193" t="s">
        <v>790</v>
      </c>
      <c r="D423" s="193" t="s">
        <v>164</v>
      </c>
      <c r="E423" s="194" t="s">
        <v>1455</v>
      </c>
      <c r="F423" s="195" t="s">
        <v>1456</v>
      </c>
      <c r="G423" s="196" t="s">
        <v>980</v>
      </c>
      <c r="H423" s="197">
        <v>1</v>
      </c>
      <c r="I423" s="198"/>
      <c r="J423" s="199">
        <f>ROUND(I423*H423,2)</f>
        <v>0</v>
      </c>
      <c r="K423" s="195" t="s">
        <v>286</v>
      </c>
      <c r="L423" s="41"/>
      <c r="M423" s="200" t="s">
        <v>1</v>
      </c>
      <c r="N423" s="201" t="s">
        <v>47</v>
      </c>
      <c r="O423" s="73"/>
      <c r="P423" s="202">
        <f>O423*H423</f>
        <v>0</v>
      </c>
      <c r="Q423" s="202">
        <v>0</v>
      </c>
      <c r="R423" s="202">
        <f>Q423*H423</f>
        <v>0</v>
      </c>
      <c r="S423" s="202">
        <v>0</v>
      </c>
      <c r="T423" s="203">
        <f>S423*H423</f>
        <v>0</v>
      </c>
      <c r="U423" s="36"/>
      <c r="V423" s="36"/>
      <c r="W423" s="36"/>
      <c r="X423" s="36"/>
      <c r="Y423" s="36"/>
      <c r="Z423" s="36"/>
      <c r="AA423" s="36"/>
      <c r="AB423" s="36"/>
      <c r="AC423" s="36"/>
      <c r="AD423" s="36"/>
      <c r="AE423" s="36"/>
      <c r="AR423" s="204" t="s">
        <v>256</v>
      </c>
      <c r="AT423" s="204" t="s">
        <v>164</v>
      </c>
      <c r="AU423" s="204" t="s">
        <v>91</v>
      </c>
      <c r="AY423" s="18" t="s">
        <v>162</v>
      </c>
      <c r="BE423" s="205">
        <f>IF(N423="základní",J423,0)</f>
        <v>0</v>
      </c>
      <c r="BF423" s="205">
        <f>IF(N423="snížená",J423,0)</f>
        <v>0</v>
      </c>
      <c r="BG423" s="205">
        <f>IF(N423="zákl. přenesená",J423,0)</f>
        <v>0</v>
      </c>
      <c r="BH423" s="205">
        <f>IF(N423="sníž. přenesená",J423,0)</f>
        <v>0</v>
      </c>
      <c r="BI423" s="205">
        <f>IF(N423="nulová",J423,0)</f>
        <v>0</v>
      </c>
      <c r="BJ423" s="18" t="s">
        <v>89</v>
      </c>
      <c r="BK423" s="205">
        <f>ROUND(I423*H423,2)</f>
        <v>0</v>
      </c>
      <c r="BL423" s="18" t="s">
        <v>256</v>
      </c>
      <c r="BM423" s="204" t="s">
        <v>1457</v>
      </c>
    </row>
    <row r="424" spans="1:47" s="2" customFormat="1" ht="39">
      <c r="A424" s="36"/>
      <c r="B424" s="37"/>
      <c r="C424" s="38"/>
      <c r="D424" s="208" t="s">
        <v>271</v>
      </c>
      <c r="E424" s="38"/>
      <c r="F424" s="250" t="s">
        <v>1369</v>
      </c>
      <c r="G424" s="38"/>
      <c r="H424" s="38"/>
      <c r="I424" s="251"/>
      <c r="J424" s="38"/>
      <c r="K424" s="38"/>
      <c r="L424" s="41"/>
      <c r="M424" s="252"/>
      <c r="N424" s="253"/>
      <c r="O424" s="73"/>
      <c r="P424" s="73"/>
      <c r="Q424" s="73"/>
      <c r="R424" s="73"/>
      <c r="S424" s="73"/>
      <c r="T424" s="74"/>
      <c r="U424" s="36"/>
      <c r="V424" s="36"/>
      <c r="W424" s="36"/>
      <c r="X424" s="36"/>
      <c r="Y424" s="36"/>
      <c r="Z424" s="36"/>
      <c r="AA424" s="36"/>
      <c r="AB424" s="36"/>
      <c r="AC424" s="36"/>
      <c r="AD424" s="36"/>
      <c r="AE424" s="36"/>
      <c r="AT424" s="18" t="s">
        <v>271</v>
      </c>
      <c r="AU424" s="18" t="s">
        <v>91</v>
      </c>
    </row>
    <row r="425" spans="1:65" s="2" customFormat="1" ht="21.75" customHeight="1">
      <c r="A425" s="36"/>
      <c r="B425" s="37"/>
      <c r="C425" s="193" t="s">
        <v>794</v>
      </c>
      <c r="D425" s="193" t="s">
        <v>164</v>
      </c>
      <c r="E425" s="194" t="s">
        <v>1458</v>
      </c>
      <c r="F425" s="195" t="s">
        <v>1459</v>
      </c>
      <c r="G425" s="196" t="s">
        <v>980</v>
      </c>
      <c r="H425" s="197">
        <v>6</v>
      </c>
      <c r="I425" s="198"/>
      <c r="J425" s="199">
        <f>ROUND(I425*H425,2)</f>
        <v>0</v>
      </c>
      <c r="K425" s="195" t="s">
        <v>286</v>
      </c>
      <c r="L425" s="41"/>
      <c r="M425" s="200" t="s">
        <v>1</v>
      </c>
      <c r="N425" s="201" t="s">
        <v>47</v>
      </c>
      <c r="O425" s="73"/>
      <c r="P425" s="202">
        <f>O425*H425</f>
        <v>0</v>
      </c>
      <c r="Q425" s="202">
        <v>0</v>
      </c>
      <c r="R425" s="202">
        <f>Q425*H425</f>
        <v>0</v>
      </c>
      <c r="S425" s="202">
        <v>0</v>
      </c>
      <c r="T425" s="203">
        <f>S425*H425</f>
        <v>0</v>
      </c>
      <c r="U425" s="36"/>
      <c r="V425" s="36"/>
      <c r="W425" s="36"/>
      <c r="X425" s="36"/>
      <c r="Y425" s="36"/>
      <c r="Z425" s="36"/>
      <c r="AA425" s="36"/>
      <c r="AB425" s="36"/>
      <c r="AC425" s="36"/>
      <c r="AD425" s="36"/>
      <c r="AE425" s="36"/>
      <c r="AR425" s="204" t="s">
        <v>256</v>
      </c>
      <c r="AT425" s="204" t="s">
        <v>164</v>
      </c>
      <c r="AU425" s="204" t="s">
        <v>91</v>
      </c>
      <c r="AY425" s="18" t="s">
        <v>162</v>
      </c>
      <c r="BE425" s="205">
        <f>IF(N425="základní",J425,0)</f>
        <v>0</v>
      </c>
      <c r="BF425" s="205">
        <f>IF(N425="snížená",J425,0)</f>
        <v>0</v>
      </c>
      <c r="BG425" s="205">
        <f>IF(N425="zákl. přenesená",J425,0)</f>
        <v>0</v>
      </c>
      <c r="BH425" s="205">
        <f>IF(N425="sníž. přenesená",J425,0)</f>
        <v>0</v>
      </c>
      <c r="BI425" s="205">
        <f>IF(N425="nulová",J425,0)</f>
        <v>0</v>
      </c>
      <c r="BJ425" s="18" t="s">
        <v>89</v>
      </c>
      <c r="BK425" s="205">
        <f>ROUND(I425*H425,2)</f>
        <v>0</v>
      </c>
      <c r="BL425" s="18" t="s">
        <v>256</v>
      </c>
      <c r="BM425" s="204" t="s">
        <v>1460</v>
      </c>
    </row>
    <row r="426" spans="1:47" s="2" customFormat="1" ht="39">
      <c r="A426" s="36"/>
      <c r="B426" s="37"/>
      <c r="C426" s="38"/>
      <c r="D426" s="208" t="s">
        <v>271</v>
      </c>
      <c r="E426" s="38"/>
      <c r="F426" s="250" t="s">
        <v>1369</v>
      </c>
      <c r="G426" s="38"/>
      <c r="H426" s="38"/>
      <c r="I426" s="251"/>
      <c r="J426" s="38"/>
      <c r="K426" s="38"/>
      <c r="L426" s="41"/>
      <c r="M426" s="252"/>
      <c r="N426" s="253"/>
      <c r="O426" s="73"/>
      <c r="P426" s="73"/>
      <c r="Q426" s="73"/>
      <c r="R426" s="73"/>
      <c r="S426" s="73"/>
      <c r="T426" s="74"/>
      <c r="U426" s="36"/>
      <c r="V426" s="36"/>
      <c r="W426" s="36"/>
      <c r="X426" s="36"/>
      <c r="Y426" s="36"/>
      <c r="Z426" s="36"/>
      <c r="AA426" s="36"/>
      <c r="AB426" s="36"/>
      <c r="AC426" s="36"/>
      <c r="AD426" s="36"/>
      <c r="AE426" s="36"/>
      <c r="AT426" s="18" t="s">
        <v>271</v>
      </c>
      <c r="AU426" s="18" t="s">
        <v>91</v>
      </c>
    </row>
    <row r="427" spans="1:65" s="2" customFormat="1" ht="21.75" customHeight="1">
      <c r="A427" s="36"/>
      <c r="B427" s="37"/>
      <c r="C427" s="193" t="s">
        <v>798</v>
      </c>
      <c r="D427" s="193" t="s">
        <v>164</v>
      </c>
      <c r="E427" s="194" t="s">
        <v>1461</v>
      </c>
      <c r="F427" s="195" t="s">
        <v>1462</v>
      </c>
      <c r="G427" s="196" t="s">
        <v>980</v>
      </c>
      <c r="H427" s="197">
        <v>2</v>
      </c>
      <c r="I427" s="198"/>
      <c r="J427" s="199">
        <f>ROUND(I427*H427,2)</f>
        <v>0</v>
      </c>
      <c r="K427" s="195" t="s">
        <v>286</v>
      </c>
      <c r="L427" s="41"/>
      <c r="M427" s="200" t="s">
        <v>1</v>
      </c>
      <c r="N427" s="201" t="s">
        <v>47</v>
      </c>
      <c r="O427" s="73"/>
      <c r="P427" s="202">
        <f>O427*H427</f>
        <v>0</v>
      </c>
      <c r="Q427" s="202">
        <v>0</v>
      </c>
      <c r="R427" s="202">
        <f>Q427*H427</f>
        <v>0</v>
      </c>
      <c r="S427" s="202">
        <v>0</v>
      </c>
      <c r="T427" s="203">
        <f>S427*H427</f>
        <v>0</v>
      </c>
      <c r="U427" s="36"/>
      <c r="V427" s="36"/>
      <c r="W427" s="36"/>
      <c r="X427" s="36"/>
      <c r="Y427" s="36"/>
      <c r="Z427" s="36"/>
      <c r="AA427" s="36"/>
      <c r="AB427" s="36"/>
      <c r="AC427" s="36"/>
      <c r="AD427" s="36"/>
      <c r="AE427" s="36"/>
      <c r="AR427" s="204" t="s">
        <v>256</v>
      </c>
      <c r="AT427" s="204" t="s">
        <v>164</v>
      </c>
      <c r="AU427" s="204" t="s">
        <v>91</v>
      </c>
      <c r="AY427" s="18" t="s">
        <v>162</v>
      </c>
      <c r="BE427" s="205">
        <f>IF(N427="základní",J427,0)</f>
        <v>0</v>
      </c>
      <c r="BF427" s="205">
        <f>IF(N427="snížená",J427,0)</f>
        <v>0</v>
      </c>
      <c r="BG427" s="205">
        <f>IF(N427="zákl. přenesená",J427,0)</f>
        <v>0</v>
      </c>
      <c r="BH427" s="205">
        <f>IF(N427="sníž. přenesená",J427,0)</f>
        <v>0</v>
      </c>
      <c r="BI427" s="205">
        <f>IF(N427="nulová",J427,0)</f>
        <v>0</v>
      </c>
      <c r="BJ427" s="18" t="s">
        <v>89</v>
      </c>
      <c r="BK427" s="205">
        <f>ROUND(I427*H427,2)</f>
        <v>0</v>
      </c>
      <c r="BL427" s="18" t="s">
        <v>256</v>
      </c>
      <c r="BM427" s="204" t="s">
        <v>1463</v>
      </c>
    </row>
    <row r="428" spans="1:47" s="2" customFormat="1" ht="39">
      <c r="A428" s="36"/>
      <c r="B428" s="37"/>
      <c r="C428" s="38"/>
      <c r="D428" s="208" t="s">
        <v>271</v>
      </c>
      <c r="E428" s="38"/>
      <c r="F428" s="250" t="s">
        <v>1369</v>
      </c>
      <c r="G428" s="38"/>
      <c r="H428" s="38"/>
      <c r="I428" s="251"/>
      <c r="J428" s="38"/>
      <c r="K428" s="38"/>
      <c r="L428" s="41"/>
      <c r="M428" s="252"/>
      <c r="N428" s="253"/>
      <c r="O428" s="73"/>
      <c r="P428" s="73"/>
      <c r="Q428" s="73"/>
      <c r="R428" s="73"/>
      <c r="S428" s="73"/>
      <c r="T428" s="74"/>
      <c r="U428" s="36"/>
      <c r="V428" s="36"/>
      <c r="W428" s="36"/>
      <c r="X428" s="36"/>
      <c r="Y428" s="36"/>
      <c r="Z428" s="36"/>
      <c r="AA428" s="36"/>
      <c r="AB428" s="36"/>
      <c r="AC428" s="36"/>
      <c r="AD428" s="36"/>
      <c r="AE428" s="36"/>
      <c r="AT428" s="18" t="s">
        <v>271</v>
      </c>
      <c r="AU428" s="18" t="s">
        <v>91</v>
      </c>
    </row>
    <row r="429" spans="1:65" s="2" customFormat="1" ht="21.75" customHeight="1">
      <c r="A429" s="36"/>
      <c r="B429" s="37"/>
      <c r="C429" s="193" t="s">
        <v>802</v>
      </c>
      <c r="D429" s="193" t="s">
        <v>164</v>
      </c>
      <c r="E429" s="194" t="s">
        <v>1464</v>
      </c>
      <c r="F429" s="195" t="s">
        <v>1465</v>
      </c>
      <c r="G429" s="196" t="s">
        <v>980</v>
      </c>
      <c r="H429" s="197">
        <v>1</v>
      </c>
      <c r="I429" s="198"/>
      <c r="J429" s="199">
        <f>ROUND(I429*H429,2)</f>
        <v>0</v>
      </c>
      <c r="K429" s="195" t="s">
        <v>286</v>
      </c>
      <c r="L429" s="41"/>
      <c r="M429" s="200" t="s">
        <v>1</v>
      </c>
      <c r="N429" s="201" t="s">
        <v>47</v>
      </c>
      <c r="O429" s="73"/>
      <c r="P429" s="202">
        <f>O429*H429</f>
        <v>0</v>
      </c>
      <c r="Q429" s="202">
        <v>0</v>
      </c>
      <c r="R429" s="202">
        <f>Q429*H429</f>
        <v>0</v>
      </c>
      <c r="S429" s="202">
        <v>0</v>
      </c>
      <c r="T429" s="203">
        <f>S429*H429</f>
        <v>0</v>
      </c>
      <c r="U429" s="36"/>
      <c r="V429" s="36"/>
      <c r="W429" s="36"/>
      <c r="X429" s="36"/>
      <c r="Y429" s="36"/>
      <c r="Z429" s="36"/>
      <c r="AA429" s="36"/>
      <c r="AB429" s="36"/>
      <c r="AC429" s="36"/>
      <c r="AD429" s="36"/>
      <c r="AE429" s="36"/>
      <c r="AR429" s="204" t="s">
        <v>256</v>
      </c>
      <c r="AT429" s="204" t="s">
        <v>164</v>
      </c>
      <c r="AU429" s="204" t="s">
        <v>91</v>
      </c>
      <c r="AY429" s="18" t="s">
        <v>162</v>
      </c>
      <c r="BE429" s="205">
        <f>IF(N429="základní",J429,0)</f>
        <v>0</v>
      </c>
      <c r="BF429" s="205">
        <f>IF(N429="snížená",J429,0)</f>
        <v>0</v>
      </c>
      <c r="BG429" s="205">
        <f>IF(N429="zákl. přenesená",J429,0)</f>
        <v>0</v>
      </c>
      <c r="BH429" s="205">
        <f>IF(N429="sníž. přenesená",J429,0)</f>
        <v>0</v>
      </c>
      <c r="BI429" s="205">
        <f>IF(N429="nulová",J429,0)</f>
        <v>0</v>
      </c>
      <c r="BJ429" s="18" t="s">
        <v>89</v>
      </c>
      <c r="BK429" s="205">
        <f>ROUND(I429*H429,2)</f>
        <v>0</v>
      </c>
      <c r="BL429" s="18" t="s">
        <v>256</v>
      </c>
      <c r="BM429" s="204" t="s">
        <v>1466</v>
      </c>
    </row>
    <row r="430" spans="1:47" s="2" customFormat="1" ht="39">
      <c r="A430" s="36"/>
      <c r="B430" s="37"/>
      <c r="C430" s="38"/>
      <c r="D430" s="208" t="s">
        <v>271</v>
      </c>
      <c r="E430" s="38"/>
      <c r="F430" s="250" t="s">
        <v>1369</v>
      </c>
      <c r="G430" s="38"/>
      <c r="H430" s="38"/>
      <c r="I430" s="251"/>
      <c r="J430" s="38"/>
      <c r="K430" s="38"/>
      <c r="L430" s="41"/>
      <c r="M430" s="252"/>
      <c r="N430" s="253"/>
      <c r="O430" s="73"/>
      <c r="P430" s="73"/>
      <c r="Q430" s="73"/>
      <c r="R430" s="73"/>
      <c r="S430" s="73"/>
      <c r="T430" s="74"/>
      <c r="U430" s="36"/>
      <c r="V430" s="36"/>
      <c r="W430" s="36"/>
      <c r="X430" s="36"/>
      <c r="Y430" s="36"/>
      <c r="Z430" s="36"/>
      <c r="AA430" s="36"/>
      <c r="AB430" s="36"/>
      <c r="AC430" s="36"/>
      <c r="AD430" s="36"/>
      <c r="AE430" s="36"/>
      <c r="AT430" s="18" t="s">
        <v>271</v>
      </c>
      <c r="AU430" s="18" t="s">
        <v>91</v>
      </c>
    </row>
    <row r="431" spans="1:65" s="2" customFormat="1" ht="16.5" customHeight="1">
      <c r="A431" s="36"/>
      <c r="B431" s="37"/>
      <c r="C431" s="193" t="s">
        <v>807</v>
      </c>
      <c r="D431" s="193" t="s">
        <v>164</v>
      </c>
      <c r="E431" s="194" t="s">
        <v>1467</v>
      </c>
      <c r="F431" s="195" t="s">
        <v>1468</v>
      </c>
      <c r="G431" s="196" t="s">
        <v>980</v>
      </c>
      <c r="H431" s="197">
        <v>1</v>
      </c>
      <c r="I431" s="198"/>
      <c r="J431" s="199">
        <f>ROUND(I431*H431,2)</f>
        <v>0</v>
      </c>
      <c r="K431" s="195" t="s">
        <v>286</v>
      </c>
      <c r="L431" s="41"/>
      <c r="M431" s="200" t="s">
        <v>1</v>
      </c>
      <c r="N431" s="201" t="s">
        <v>47</v>
      </c>
      <c r="O431" s="73"/>
      <c r="P431" s="202">
        <f>O431*H431</f>
        <v>0</v>
      </c>
      <c r="Q431" s="202">
        <v>0</v>
      </c>
      <c r="R431" s="202">
        <f>Q431*H431</f>
        <v>0</v>
      </c>
      <c r="S431" s="202">
        <v>0</v>
      </c>
      <c r="T431" s="203">
        <f>S431*H431</f>
        <v>0</v>
      </c>
      <c r="U431" s="36"/>
      <c r="V431" s="36"/>
      <c r="W431" s="36"/>
      <c r="X431" s="36"/>
      <c r="Y431" s="36"/>
      <c r="Z431" s="36"/>
      <c r="AA431" s="36"/>
      <c r="AB431" s="36"/>
      <c r="AC431" s="36"/>
      <c r="AD431" s="36"/>
      <c r="AE431" s="36"/>
      <c r="AR431" s="204" t="s">
        <v>256</v>
      </c>
      <c r="AT431" s="204" t="s">
        <v>164</v>
      </c>
      <c r="AU431" s="204" t="s">
        <v>91</v>
      </c>
      <c r="AY431" s="18" t="s">
        <v>162</v>
      </c>
      <c r="BE431" s="205">
        <f>IF(N431="základní",J431,0)</f>
        <v>0</v>
      </c>
      <c r="BF431" s="205">
        <f>IF(N431="snížená",J431,0)</f>
        <v>0</v>
      </c>
      <c r="BG431" s="205">
        <f>IF(N431="zákl. přenesená",J431,0)</f>
        <v>0</v>
      </c>
      <c r="BH431" s="205">
        <f>IF(N431="sníž. přenesená",J431,0)</f>
        <v>0</v>
      </c>
      <c r="BI431" s="205">
        <f>IF(N431="nulová",J431,0)</f>
        <v>0</v>
      </c>
      <c r="BJ431" s="18" t="s">
        <v>89</v>
      </c>
      <c r="BK431" s="205">
        <f>ROUND(I431*H431,2)</f>
        <v>0</v>
      </c>
      <c r="BL431" s="18" t="s">
        <v>256</v>
      </c>
      <c r="BM431" s="204" t="s">
        <v>1469</v>
      </c>
    </row>
    <row r="432" spans="1:47" s="2" customFormat="1" ht="39">
      <c r="A432" s="36"/>
      <c r="B432" s="37"/>
      <c r="C432" s="38"/>
      <c r="D432" s="208" t="s">
        <v>271</v>
      </c>
      <c r="E432" s="38"/>
      <c r="F432" s="250" t="s">
        <v>1369</v>
      </c>
      <c r="G432" s="38"/>
      <c r="H432" s="38"/>
      <c r="I432" s="251"/>
      <c r="J432" s="38"/>
      <c r="K432" s="38"/>
      <c r="L432" s="41"/>
      <c r="M432" s="252"/>
      <c r="N432" s="253"/>
      <c r="O432" s="73"/>
      <c r="P432" s="73"/>
      <c r="Q432" s="73"/>
      <c r="R432" s="73"/>
      <c r="S432" s="73"/>
      <c r="T432" s="74"/>
      <c r="U432" s="36"/>
      <c r="V432" s="36"/>
      <c r="W432" s="36"/>
      <c r="X432" s="36"/>
      <c r="Y432" s="36"/>
      <c r="Z432" s="36"/>
      <c r="AA432" s="36"/>
      <c r="AB432" s="36"/>
      <c r="AC432" s="36"/>
      <c r="AD432" s="36"/>
      <c r="AE432" s="36"/>
      <c r="AT432" s="18" t="s">
        <v>271</v>
      </c>
      <c r="AU432" s="18" t="s">
        <v>91</v>
      </c>
    </row>
    <row r="433" spans="1:65" s="2" customFormat="1" ht="16.5" customHeight="1">
      <c r="A433" s="36"/>
      <c r="B433" s="37"/>
      <c r="C433" s="193" t="s">
        <v>812</v>
      </c>
      <c r="D433" s="193" t="s">
        <v>164</v>
      </c>
      <c r="E433" s="194" t="s">
        <v>1470</v>
      </c>
      <c r="F433" s="195" t="s">
        <v>1471</v>
      </c>
      <c r="G433" s="196" t="s">
        <v>980</v>
      </c>
      <c r="H433" s="197">
        <v>1</v>
      </c>
      <c r="I433" s="198"/>
      <c r="J433" s="199">
        <f>ROUND(I433*H433,2)</f>
        <v>0</v>
      </c>
      <c r="K433" s="195" t="s">
        <v>286</v>
      </c>
      <c r="L433" s="41"/>
      <c r="M433" s="200" t="s">
        <v>1</v>
      </c>
      <c r="N433" s="201" t="s">
        <v>47</v>
      </c>
      <c r="O433" s="73"/>
      <c r="P433" s="202">
        <f>O433*H433</f>
        <v>0</v>
      </c>
      <c r="Q433" s="202">
        <v>0</v>
      </c>
      <c r="R433" s="202">
        <f>Q433*H433</f>
        <v>0</v>
      </c>
      <c r="S433" s="202">
        <v>0</v>
      </c>
      <c r="T433" s="203">
        <f>S433*H433</f>
        <v>0</v>
      </c>
      <c r="U433" s="36"/>
      <c r="V433" s="36"/>
      <c r="W433" s="36"/>
      <c r="X433" s="36"/>
      <c r="Y433" s="36"/>
      <c r="Z433" s="36"/>
      <c r="AA433" s="36"/>
      <c r="AB433" s="36"/>
      <c r="AC433" s="36"/>
      <c r="AD433" s="36"/>
      <c r="AE433" s="36"/>
      <c r="AR433" s="204" t="s">
        <v>256</v>
      </c>
      <c r="AT433" s="204" t="s">
        <v>164</v>
      </c>
      <c r="AU433" s="204" t="s">
        <v>91</v>
      </c>
      <c r="AY433" s="18" t="s">
        <v>162</v>
      </c>
      <c r="BE433" s="205">
        <f>IF(N433="základní",J433,0)</f>
        <v>0</v>
      </c>
      <c r="BF433" s="205">
        <f>IF(N433="snížená",J433,0)</f>
        <v>0</v>
      </c>
      <c r="BG433" s="205">
        <f>IF(N433="zákl. přenesená",J433,0)</f>
        <v>0</v>
      </c>
      <c r="BH433" s="205">
        <f>IF(N433="sníž. přenesená",J433,0)</f>
        <v>0</v>
      </c>
      <c r="BI433" s="205">
        <f>IF(N433="nulová",J433,0)</f>
        <v>0</v>
      </c>
      <c r="BJ433" s="18" t="s">
        <v>89</v>
      </c>
      <c r="BK433" s="205">
        <f>ROUND(I433*H433,2)</f>
        <v>0</v>
      </c>
      <c r="BL433" s="18" t="s">
        <v>256</v>
      </c>
      <c r="BM433" s="204" t="s">
        <v>1472</v>
      </c>
    </row>
    <row r="434" spans="1:47" s="2" customFormat="1" ht="39">
      <c r="A434" s="36"/>
      <c r="B434" s="37"/>
      <c r="C434" s="38"/>
      <c r="D434" s="208" t="s">
        <v>271</v>
      </c>
      <c r="E434" s="38"/>
      <c r="F434" s="250" t="s">
        <v>1369</v>
      </c>
      <c r="G434" s="38"/>
      <c r="H434" s="38"/>
      <c r="I434" s="251"/>
      <c r="J434" s="38"/>
      <c r="K434" s="38"/>
      <c r="L434" s="41"/>
      <c r="M434" s="252"/>
      <c r="N434" s="253"/>
      <c r="O434" s="73"/>
      <c r="P434" s="73"/>
      <c r="Q434" s="73"/>
      <c r="R434" s="73"/>
      <c r="S434" s="73"/>
      <c r="T434" s="74"/>
      <c r="U434" s="36"/>
      <c r="V434" s="36"/>
      <c r="W434" s="36"/>
      <c r="X434" s="36"/>
      <c r="Y434" s="36"/>
      <c r="Z434" s="36"/>
      <c r="AA434" s="36"/>
      <c r="AB434" s="36"/>
      <c r="AC434" s="36"/>
      <c r="AD434" s="36"/>
      <c r="AE434" s="36"/>
      <c r="AT434" s="18" t="s">
        <v>271</v>
      </c>
      <c r="AU434" s="18" t="s">
        <v>91</v>
      </c>
    </row>
    <row r="435" spans="1:65" s="2" customFormat="1" ht="16.5" customHeight="1">
      <c r="A435" s="36"/>
      <c r="B435" s="37"/>
      <c r="C435" s="193" t="s">
        <v>819</v>
      </c>
      <c r="D435" s="193" t="s">
        <v>164</v>
      </c>
      <c r="E435" s="194" t="s">
        <v>1473</v>
      </c>
      <c r="F435" s="195" t="s">
        <v>1474</v>
      </c>
      <c r="G435" s="196" t="s">
        <v>980</v>
      </c>
      <c r="H435" s="197">
        <v>1</v>
      </c>
      <c r="I435" s="198"/>
      <c r="J435" s="199">
        <f>ROUND(I435*H435,2)</f>
        <v>0</v>
      </c>
      <c r="K435" s="195" t="s">
        <v>286</v>
      </c>
      <c r="L435" s="41"/>
      <c r="M435" s="200" t="s">
        <v>1</v>
      </c>
      <c r="N435" s="201" t="s">
        <v>47</v>
      </c>
      <c r="O435" s="73"/>
      <c r="P435" s="202">
        <f>O435*H435</f>
        <v>0</v>
      </c>
      <c r="Q435" s="202">
        <v>0</v>
      </c>
      <c r="R435" s="202">
        <f>Q435*H435</f>
        <v>0</v>
      </c>
      <c r="S435" s="202">
        <v>0</v>
      </c>
      <c r="T435" s="203">
        <f>S435*H435</f>
        <v>0</v>
      </c>
      <c r="U435" s="36"/>
      <c r="V435" s="36"/>
      <c r="W435" s="36"/>
      <c r="X435" s="36"/>
      <c r="Y435" s="36"/>
      <c r="Z435" s="36"/>
      <c r="AA435" s="36"/>
      <c r="AB435" s="36"/>
      <c r="AC435" s="36"/>
      <c r="AD435" s="36"/>
      <c r="AE435" s="36"/>
      <c r="AR435" s="204" t="s">
        <v>256</v>
      </c>
      <c r="AT435" s="204" t="s">
        <v>164</v>
      </c>
      <c r="AU435" s="204" t="s">
        <v>91</v>
      </c>
      <c r="AY435" s="18" t="s">
        <v>162</v>
      </c>
      <c r="BE435" s="205">
        <f>IF(N435="základní",J435,0)</f>
        <v>0</v>
      </c>
      <c r="BF435" s="205">
        <f>IF(N435="snížená",J435,0)</f>
        <v>0</v>
      </c>
      <c r="BG435" s="205">
        <f>IF(N435="zákl. přenesená",J435,0)</f>
        <v>0</v>
      </c>
      <c r="BH435" s="205">
        <f>IF(N435="sníž. přenesená",J435,0)</f>
        <v>0</v>
      </c>
      <c r="BI435" s="205">
        <f>IF(N435="nulová",J435,0)</f>
        <v>0</v>
      </c>
      <c r="BJ435" s="18" t="s">
        <v>89</v>
      </c>
      <c r="BK435" s="205">
        <f>ROUND(I435*H435,2)</f>
        <v>0</v>
      </c>
      <c r="BL435" s="18" t="s">
        <v>256</v>
      </c>
      <c r="BM435" s="204" t="s">
        <v>1475</v>
      </c>
    </row>
    <row r="436" spans="1:47" s="2" customFormat="1" ht="39">
      <c r="A436" s="36"/>
      <c r="B436" s="37"/>
      <c r="C436" s="38"/>
      <c r="D436" s="208" t="s">
        <v>271</v>
      </c>
      <c r="E436" s="38"/>
      <c r="F436" s="250" t="s">
        <v>1369</v>
      </c>
      <c r="G436" s="38"/>
      <c r="H436" s="38"/>
      <c r="I436" s="251"/>
      <c r="J436" s="38"/>
      <c r="K436" s="38"/>
      <c r="L436" s="41"/>
      <c r="M436" s="252"/>
      <c r="N436" s="253"/>
      <c r="O436" s="73"/>
      <c r="P436" s="73"/>
      <c r="Q436" s="73"/>
      <c r="R436" s="73"/>
      <c r="S436" s="73"/>
      <c r="T436" s="74"/>
      <c r="U436" s="36"/>
      <c r="V436" s="36"/>
      <c r="W436" s="36"/>
      <c r="X436" s="36"/>
      <c r="Y436" s="36"/>
      <c r="Z436" s="36"/>
      <c r="AA436" s="36"/>
      <c r="AB436" s="36"/>
      <c r="AC436" s="36"/>
      <c r="AD436" s="36"/>
      <c r="AE436" s="36"/>
      <c r="AT436" s="18" t="s">
        <v>271</v>
      </c>
      <c r="AU436" s="18" t="s">
        <v>91</v>
      </c>
    </row>
    <row r="437" spans="1:65" s="2" customFormat="1" ht="16.5" customHeight="1">
      <c r="A437" s="36"/>
      <c r="B437" s="37"/>
      <c r="C437" s="193" t="s">
        <v>825</v>
      </c>
      <c r="D437" s="193" t="s">
        <v>164</v>
      </c>
      <c r="E437" s="194" t="s">
        <v>1476</v>
      </c>
      <c r="F437" s="195" t="s">
        <v>1477</v>
      </c>
      <c r="G437" s="196" t="s">
        <v>1387</v>
      </c>
      <c r="H437" s="197">
        <v>144.6</v>
      </c>
      <c r="I437" s="198"/>
      <c r="J437" s="199">
        <f>ROUND(I437*H437,2)</f>
        <v>0</v>
      </c>
      <c r="K437" s="195" t="s">
        <v>286</v>
      </c>
      <c r="L437" s="41"/>
      <c r="M437" s="200" t="s">
        <v>1</v>
      </c>
      <c r="N437" s="201" t="s">
        <v>47</v>
      </c>
      <c r="O437" s="73"/>
      <c r="P437" s="202">
        <f>O437*H437</f>
        <v>0</v>
      </c>
      <c r="Q437" s="202">
        <v>0</v>
      </c>
      <c r="R437" s="202">
        <f>Q437*H437</f>
        <v>0</v>
      </c>
      <c r="S437" s="202">
        <v>0</v>
      </c>
      <c r="T437" s="203">
        <f>S437*H437</f>
        <v>0</v>
      </c>
      <c r="U437" s="36"/>
      <c r="V437" s="36"/>
      <c r="W437" s="36"/>
      <c r="X437" s="36"/>
      <c r="Y437" s="36"/>
      <c r="Z437" s="36"/>
      <c r="AA437" s="36"/>
      <c r="AB437" s="36"/>
      <c r="AC437" s="36"/>
      <c r="AD437" s="36"/>
      <c r="AE437" s="36"/>
      <c r="AR437" s="204" t="s">
        <v>256</v>
      </c>
      <c r="AT437" s="204" t="s">
        <v>164</v>
      </c>
      <c r="AU437" s="204" t="s">
        <v>91</v>
      </c>
      <c r="AY437" s="18" t="s">
        <v>162</v>
      </c>
      <c r="BE437" s="205">
        <f>IF(N437="základní",J437,0)</f>
        <v>0</v>
      </c>
      <c r="BF437" s="205">
        <f>IF(N437="snížená",J437,0)</f>
        <v>0</v>
      </c>
      <c r="BG437" s="205">
        <f>IF(N437="zákl. přenesená",J437,0)</f>
        <v>0</v>
      </c>
      <c r="BH437" s="205">
        <f>IF(N437="sníž. přenesená",J437,0)</f>
        <v>0</v>
      </c>
      <c r="BI437" s="205">
        <f>IF(N437="nulová",J437,0)</f>
        <v>0</v>
      </c>
      <c r="BJ437" s="18" t="s">
        <v>89</v>
      </c>
      <c r="BK437" s="205">
        <f>ROUND(I437*H437,2)</f>
        <v>0</v>
      </c>
      <c r="BL437" s="18" t="s">
        <v>256</v>
      </c>
      <c r="BM437" s="204" t="s">
        <v>1478</v>
      </c>
    </row>
    <row r="438" spans="1:47" s="2" customFormat="1" ht="39">
      <c r="A438" s="36"/>
      <c r="B438" s="37"/>
      <c r="C438" s="38"/>
      <c r="D438" s="208" t="s">
        <v>271</v>
      </c>
      <c r="E438" s="38"/>
      <c r="F438" s="250" t="s">
        <v>1369</v>
      </c>
      <c r="G438" s="38"/>
      <c r="H438" s="38"/>
      <c r="I438" s="251"/>
      <c r="J438" s="38"/>
      <c r="K438" s="38"/>
      <c r="L438" s="41"/>
      <c r="M438" s="252"/>
      <c r="N438" s="253"/>
      <c r="O438" s="73"/>
      <c r="P438" s="73"/>
      <c r="Q438" s="73"/>
      <c r="R438" s="73"/>
      <c r="S438" s="73"/>
      <c r="T438" s="74"/>
      <c r="U438" s="36"/>
      <c r="V438" s="36"/>
      <c r="W438" s="36"/>
      <c r="X438" s="36"/>
      <c r="Y438" s="36"/>
      <c r="Z438" s="36"/>
      <c r="AA438" s="36"/>
      <c r="AB438" s="36"/>
      <c r="AC438" s="36"/>
      <c r="AD438" s="36"/>
      <c r="AE438" s="36"/>
      <c r="AT438" s="18" t="s">
        <v>271</v>
      </c>
      <c r="AU438" s="18" t="s">
        <v>91</v>
      </c>
    </row>
    <row r="439" spans="1:65" s="2" customFormat="1" ht="16.5" customHeight="1">
      <c r="A439" s="36"/>
      <c r="B439" s="37"/>
      <c r="C439" s="193" t="s">
        <v>829</v>
      </c>
      <c r="D439" s="193" t="s">
        <v>164</v>
      </c>
      <c r="E439" s="194" t="s">
        <v>1479</v>
      </c>
      <c r="F439" s="195" t="s">
        <v>1480</v>
      </c>
      <c r="G439" s="196" t="s">
        <v>1387</v>
      </c>
      <c r="H439" s="197">
        <v>22.9</v>
      </c>
      <c r="I439" s="198"/>
      <c r="J439" s="199">
        <f>ROUND(I439*H439,2)</f>
        <v>0</v>
      </c>
      <c r="K439" s="195" t="s">
        <v>286</v>
      </c>
      <c r="L439" s="41"/>
      <c r="M439" s="200" t="s">
        <v>1</v>
      </c>
      <c r="N439" s="201" t="s">
        <v>47</v>
      </c>
      <c r="O439" s="73"/>
      <c r="P439" s="202">
        <f>O439*H439</f>
        <v>0</v>
      </c>
      <c r="Q439" s="202">
        <v>0</v>
      </c>
      <c r="R439" s="202">
        <f>Q439*H439</f>
        <v>0</v>
      </c>
      <c r="S439" s="202">
        <v>0</v>
      </c>
      <c r="T439" s="203">
        <f>S439*H439</f>
        <v>0</v>
      </c>
      <c r="U439" s="36"/>
      <c r="V439" s="36"/>
      <c r="W439" s="36"/>
      <c r="X439" s="36"/>
      <c r="Y439" s="36"/>
      <c r="Z439" s="36"/>
      <c r="AA439" s="36"/>
      <c r="AB439" s="36"/>
      <c r="AC439" s="36"/>
      <c r="AD439" s="36"/>
      <c r="AE439" s="36"/>
      <c r="AR439" s="204" t="s">
        <v>256</v>
      </c>
      <c r="AT439" s="204" t="s">
        <v>164</v>
      </c>
      <c r="AU439" s="204" t="s">
        <v>91</v>
      </c>
      <c r="AY439" s="18" t="s">
        <v>162</v>
      </c>
      <c r="BE439" s="205">
        <f>IF(N439="základní",J439,0)</f>
        <v>0</v>
      </c>
      <c r="BF439" s="205">
        <f>IF(N439="snížená",J439,0)</f>
        <v>0</v>
      </c>
      <c r="BG439" s="205">
        <f>IF(N439="zákl. přenesená",J439,0)</f>
        <v>0</v>
      </c>
      <c r="BH439" s="205">
        <f>IF(N439="sníž. přenesená",J439,0)</f>
        <v>0</v>
      </c>
      <c r="BI439" s="205">
        <f>IF(N439="nulová",J439,0)</f>
        <v>0</v>
      </c>
      <c r="BJ439" s="18" t="s">
        <v>89</v>
      </c>
      <c r="BK439" s="205">
        <f>ROUND(I439*H439,2)</f>
        <v>0</v>
      </c>
      <c r="BL439" s="18" t="s">
        <v>256</v>
      </c>
      <c r="BM439" s="204" t="s">
        <v>1481</v>
      </c>
    </row>
    <row r="440" spans="1:47" s="2" customFormat="1" ht="39">
      <c r="A440" s="36"/>
      <c r="B440" s="37"/>
      <c r="C440" s="38"/>
      <c r="D440" s="208" t="s">
        <v>271</v>
      </c>
      <c r="E440" s="38"/>
      <c r="F440" s="250" t="s">
        <v>1369</v>
      </c>
      <c r="G440" s="38"/>
      <c r="H440" s="38"/>
      <c r="I440" s="251"/>
      <c r="J440" s="38"/>
      <c r="K440" s="38"/>
      <c r="L440" s="41"/>
      <c r="M440" s="252"/>
      <c r="N440" s="253"/>
      <c r="O440" s="73"/>
      <c r="P440" s="73"/>
      <c r="Q440" s="73"/>
      <c r="R440" s="73"/>
      <c r="S440" s="73"/>
      <c r="T440" s="74"/>
      <c r="U440" s="36"/>
      <c r="V440" s="36"/>
      <c r="W440" s="36"/>
      <c r="X440" s="36"/>
      <c r="Y440" s="36"/>
      <c r="Z440" s="36"/>
      <c r="AA440" s="36"/>
      <c r="AB440" s="36"/>
      <c r="AC440" s="36"/>
      <c r="AD440" s="36"/>
      <c r="AE440" s="36"/>
      <c r="AT440" s="18" t="s">
        <v>271</v>
      </c>
      <c r="AU440" s="18" t="s">
        <v>91</v>
      </c>
    </row>
    <row r="441" spans="1:65" s="2" customFormat="1" ht="16.5" customHeight="1">
      <c r="A441" s="36"/>
      <c r="B441" s="37"/>
      <c r="C441" s="193" t="s">
        <v>833</v>
      </c>
      <c r="D441" s="193" t="s">
        <v>164</v>
      </c>
      <c r="E441" s="194" t="s">
        <v>1482</v>
      </c>
      <c r="F441" s="195" t="s">
        <v>1483</v>
      </c>
      <c r="G441" s="196" t="s">
        <v>1387</v>
      </c>
      <c r="H441" s="197">
        <v>64.1</v>
      </c>
      <c r="I441" s="198"/>
      <c r="J441" s="199">
        <f>ROUND(I441*H441,2)</f>
        <v>0</v>
      </c>
      <c r="K441" s="195" t="s">
        <v>286</v>
      </c>
      <c r="L441" s="41"/>
      <c r="M441" s="200" t="s">
        <v>1</v>
      </c>
      <c r="N441" s="201" t="s">
        <v>47</v>
      </c>
      <c r="O441" s="73"/>
      <c r="P441" s="202">
        <f>O441*H441</f>
        <v>0</v>
      </c>
      <c r="Q441" s="202">
        <v>0</v>
      </c>
      <c r="R441" s="202">
        <f>Q441*H441</f>
        <v>0</v>
      </c>
      <c r="S441" s="202">
        <v>0</v>
      </c>
      <c r="T441" s="203">
        <f>S441*H441</f>
        <v>0</v>
      </c>
      <c r="U441" s="36"/>
      <c r="V441" s="36"/>
      <c r="W441" s="36"/>
      <c r="X441" s="36"/>
      <c r="Y441" s="36"/>
      <c r="Z441" s="36"/>
      <c r="AA441" s="36"/>
      <c r="AB441" s="36"/>
      <c r="AC441" s="36"/>
      <c r="AD441" s="36"/>
      <c r="AE441" s="36"/>
      <c r="AR441" s="204" t="s">
        <v>256</v>
      </c>
      <c r="AT441" s="204" t="s">
        <v>164</v>
      </c>
      <c r="AU441" s="204" t="s">
        <v>91</v>
      </c>
      <c r="AY441" s="18" t="s">
        <v>162</v>
      </c>
      <c r="BE441" s="205">
        <f>IF(N441="základní",J441,0)</f>
        <v>0</v>
      </c>
      <c r="BF441" s="205">
        <f>IF(N441="snížená",J441,0)</f>
        <v>0</v>
      </c>
      <c r="BG441" s="205">
        <f>IF(N441="zákl. přenesená",J441,0)</f>
        <v>0</v>
      </c>
      <c r="BH441" s="205">
        <f>IF(N441="sníž. přenesená",J441,0)</f>
        <v>0</v>
      </c>
      <c r="BI441" s="205">
        <f>IF(N441="nulová",J441,0)</f>
        <v>0</v>
      </c>
      <c r="BJ441" s="18" t="s">
        <v>89</v>
      </c>
      <c r="BK441" s="205">
        <f>ROUND(I441*H441,2)</f>
        <v>0</v>
      </c>
      <c r="BL441" s="18" t="s">
        <v>256</v>
      </c>
      <c r="BM441" s="204" t="s">
        <v>1484</v>
      </c>
    </row>
    <row r="442" spans="1:47" s="2" customFormat="1" ht="39">
      <c r="A442" s="36"/>
      <c r="B442" s="37"/>
      <c r="C442" s="38"/>
      <c r="D442" s="208" t="s">
        <v>271</v>
      </c>
      <c r="E442" s="38"/>
      <c r="F442" s="250" t="s">
        <v>1369</v>
      </c>
      <c r="G442" s="38"/>
      <c r="H442" s="38"/>
      <c r="I442" s="251"/>
      <c r="J442" s="38"/>
      <c r="K442" s="38"/>
      <c r="L442" s="41"/>
      <c r="M442" s="252"/>
      <c r="N442" s="253"/>
      <c r="O442" s="73"/>
      <c r="P442" s="73"/>
      <c r="Q442" s="73"/>
      <c r="R442" s="73"/>
      <c r="S442" s="73"/>
      <c r="T442" s="74"/>
      <c r="U442" s="36"/>
      <c r="V442" s="36"/>
      <c r="W442" s="36"/>
      <c r="X442" s="36"/>
      <c r="Y442" s="36"/>
      <c r="Z442" s="36"/>
      <c r="AA442" s="36"/>
      <c r="AB442" s="36"/>
      <c r="AC442" s="36"/>
      <c r="AD442" s="36"/>
      <c r="AE442" s="36"/>
      <c r="AT442" s="18" t="s">
        <v>271</v>
      </c>
      <c r="AU442" s="18" t="s">
        <v>91</v>
      </c>
    </row>
    <row r="443" spans="1:65" s="2" customFormat="1" ht="16.5" customHeight="1">
      <c r="A443" s="36"/>
      <c r="B443" s="37"/>
      <c r="C443" s="193" t="s">
        <v>837</v>
      </c>
      <c r="D443" s="193" t="s">
        <v>164</v>
      </c>
      <c r="E443" s="194" t="s">
        <v>1485</v>
      </c>
      <c r="F443" s="195" t="s">
        <v>1486</v>
      </c>
      <c r="G443" s="196" t="s">
        <v>569</v>
      </c>
      <c r="H443" s="197">
        <v>15</v>
      </c>
      <c r="I443" s="198"/>
      <c r="J443" s="199">
        <f>ROUND(I443*H443,2)</f>
        <v>0</v>
      </c>
      <c r="K443" s="195" t="s">
        <v>168</v>
      </c>
      <c r="L443" s="41"/>
      <c r="M443" s="200" t="s">
        <v>1</v>
      </c>
      <c r="N443" s="201" t="s">
        <v>47</v>
      </c>
      <c r="O443" s="73"/>
      <c r="P443" s="202">
        <f>O443*H443</f>
        <v>0</v>
      </c>
      <c r="Q443" s="202">
        <v>0</v>
      </c>
      <c r="R443" s="202">
        <f>Q443*H443</f>
        <v>0</v>
      </c>
      <c r="S443" s="202">
        <v>0.0004</v>
      </c>
      <c r="T443" s="203">
        <f>S443*H443</f>
        <v>0.006</v>
      </c>
      <c r="U443" s="36"/>
      <c r="V443" s="36"/>
      <c r="W443" s="36"/>
      <c r="X443" s="36"/>
      <c r="Y443" s="36"/>
      <c r="Z443" s="36"/>
      <c r="AA443" s="36"/>
      <c r="AB443" s="36"/>
      <c r="AC443" s="36"/>
      <c r="AD443" s="36"/>
      <c r="AE443" s="36"/>
      <c r="AR443" s="204" t="s">
        <v>256</v>
      </c>
      <c r="AT443" s="204" t="s">
        <v>164</v>
      </c>
      <c r="AU443" s="204" t="s">
        <v>91</v>
      </c>
      <c r="AY443" s="18" t="s">
        <v>162</v>
      </c>
      <c r="BE443" s="205">
        <f>IF(N443="základní",J443,0)</f>
        <v>0</v>
      </c>
      <c r="BF443" s="205">
        <f>IF(N443="snížená",J443,0)</f>
        <v>0</v>
      </c>
      <c r="BG443" s="205">
        <f>IF(N443="zákl. přenesená",J443,0)</f>
        <v>0</v>
      </c>
      <c r="BH443" s="205">
        <f>IF(N443="sníž. přenesená",J443,0)</f>
        <v>0</v>
      </c>
      <c r="BI443" s="205">
        <f>IF(N443="nulová",J443,0)</f>
        <v>0</v>
      </c>
      <c r="BJ443" s="18" t="s">
        <v>89</v>
      </c>
      <c r="BK443" s="205">
        <f>ROUND(I443*H443,2)</f>
        <v>0</v>
      </c>
      <c r="BL443" s="18" t="s">
        <v>256</v>
      </c>
      <c r="BM443" s="204" t="s">
        <v>1487</v>
      </c>
    </row>
    <row r="444" spans="1:65" s="2" customFormat="1" ht="16.5" customHeight="1">
      <c r="A444" s="36"/>
      <c r="B444" s="37"/>
      <c r="C444" s="193" t="s">
        <v>841</v>
      </c>
      <c r="D444" s="193" t="s">
        <v>164</v>
      </c>
      <c r="E444" s="194" t="s">
        <v>1488</v>
      </c>
      <c r="F444" s="195" t="s">
        <v>1489</v>
      </c>
      <c r="G444" s="196" t="s">
        <v>1387</v>
      </c>
      <c r="H444" s="197">
        <v>525</v>
      </c>
      <c r="I444" s="198"/>
      <c r="J444" s="199">
        <f>ROUND(I444*H444,2)</f>
        <v>0</v>
      </c>
      <c r="K444" s="195" t="s">
        <v>168</v>
      </c>
      <c r="L444" s="41"/>
      <c r="M444" s="200" t="s">
        <v>1</v>
      </c>
      <c r="N444" s="201" t="s">
        <v>47</v>
      </c>
      <c r="O444" s="73"/>
      <c r="P444" s="202">
        <f>O444*H444</f>
        <v>0</v>
      </c>
      <c r="Q444" s="202">
        <v>0</v>
      </c>
      <c r="R444" s="202">
        <f>Q444*H444</f>
        <v>0</v>
      </c>
      <c r="S444" s="202">
        <v>0.001</v>
      </c>
      <c r="T444" s="203">
        <f>S444*H444</f>
        <v>0.525</v>
      </c>
      <c r="U444" s="36"/>
      <c r="V444" s="36"/>
      <c r="W444" s="36"/>
      <c r="X444" s="36"/>
      <c r="Y444" s="36"/>
      <c r="Z444" s="36"/>
      <c r="AA444" s="36"/>
      <c r="AB444" s="36"/>
      <c r="AC444" s="36"/>
      <c r="AD444" s="36"/>
      <c r="AE444" s="36"/>
      <c r="AR444" s="204" t="s">
        <v>256</v>
      </c>
      <c r="AT444" s="204" t="s">
        <v>164</v>
      </c>
      <c r="AU444" s="204" t="s">
        <v>91</v>
      </c>
      <c r="AY444" s="18" t="s">
        <v>162</v>
      </c>
      <c r="BE444" s="205">
        <f>IF(N444="základní",J444,0)</f>
        <v>0</v>
      </c>
      <c r="BF444" s="205">
        <f>IF(N444="snížená",J444,0)</f>
        <v>0</v>
      </c>
      <c r="BG444" s="205">
        <f>IF(N444="zákl. přenesená",J444,0)</f>
        <v>0</v>
      </c>
      <c r="BH444" s="205">
        <f>IF(N444="sníž. přenesená",J444,0)</f>
        <v>0</v>
      </c>
      <c r="BI444" s="205">
        <f>IF(N444="nulová",J444,0)</f>
        <v>0</v>
      </c>
      <c r="BJ444" s="18" t="s">
        <v>89</v>
      </c>
      <c r="BK444" s="205">
        <f>ROUND(I444*H444,2)</f>
        <v>0</v>
      </c>
      <c r="BL444" s="18" t="s">
        <v>256</v>
      </c>
      <c r="BM444" s="204" t="s">
        <v>1490</v>
      </c>
    </row>
    <row r="445" spans="1:65" s="2" customFormat="1" ht="16.5" customHeight="1">
      <c r="A445" s="36"/>
      <c r="B445" s="37"/>
      <c r="C445" s="193" t="s">
        <v>845</v>
      </c>
      <c r="D445" s="193" t="s">
        <v>164</v>
      </c>
      <c r="E445" s="194" t="s">
        <v>1050</v>
      </c>
      <c r="F445" s="195" t="s">
        <v>1491</v>
      </c>
      <c r="G445" s="196" t="s">
        <v>606</v>
      </c>
      <c r="H445" s="264"/>
      <c r="I445" s="198"/>
      <c r="J445" s="199">
        <f>ROUND(I445*H445,2)</f>
        <v>0</v>
      </c>
      <c r="K445" s="195" t="s">
        <v>168</v>
      </c>
      <c r="L445" s="41"/>
      <c r="M445" s="200" t="s">
        <v>1</v>
      </c>
      <c r="N445" s="201" t="s">
        <v>47</v>
      </c>
      <c r="O445" s="73"/>
      <c r="P445" s="202">
        <f>O445*H445</f>
        <v>0</v>
      </c>
      <c r="Q445" s="202">
        <v>0</v>
      </c>
      <c r="R445" s="202">
        <f>Q445*H445</f>
        <v>0</v>
      </c>
      <c r="S445" s="202">
        <v>0</v>
      </c>
      <c r="T445" s="203">
        <f>S445*H445</f>
        <v>0</v>
      </c>
      <c r="U445" s="36"/>
      <c r="V445" s="36"/>
      <c r="W445" s="36"/>
      <c r="X445" s="36"/>
      <c r="Y445" s="36"/>
      <c r="Z445" s="36"/>
      <c r="AA445" s="36"/>
      <c r="AB445" s="36"/>
      <c r="AC445" s="36"/>
      <c r="AD445" s="36"/>
      <c r="AE445" s="36"/>
      <c r="AR445" s="204" t="s">
        <v>256</v>
      </c>
      <c r="AT445" s="204" t="s">
        <v>164</v>
      </c>
      <c r="AU445" s="204" t="s">
        <v>91</v>
      </c>
      <c r="AY445" s="18" t="s">
        <v>162</v>
      </c>
      <c r="BE445" s="205">
        <f>IF(N445="základní",J445,0)</f>
        <v>0</v>
      </c>
      <c r="BF445" s="205">
        <f>IF(N445="snížená",J445,0)</f>
        <v>0</v>
      </c>
      <c r="BG445" s="205">
        <f>IF(N445="zákl. přenesená",J445,0)</f>
        <v>0</v>
      </c>
      <c r="BH445" s="205">
        <f>IF(N445="sníž. přenesená",J445,0)</f>
        <v>0</v>
      </c>
      <c r="BI445" s="205">
        <f>IF(N445="nulová",J445,0)</f>
        <v>0</v>
      </c>
      <c r="BJ445" s="18" t="s">
        <v>89</v>
      </c>
      <c r="BK445" s="205">
        <f>ROUND(I445*H445,2)</f>
        <v>0</v>
      </c>
      <c r="BL445" s="18" t="s">
        <v>256</v>
      </c>
      <c r="BM445" s="204" t="s">
        <v>1492</v>
      </c>
    </row>
    <row r="446" spans="2:63" s="12" customFormat="1" ht="22.9" customHeight="1">
      <c r="B446" s="177"/>
      <c r="C446" s="178"/>
      <c r="D446" s="179" t="s">
        <v>81</v>
      </c>
      <c r="E446" s="191" t="s">
        <v>1493</v>
      </c>
      <c r="F446" s="191" t="s">
        <v>1494</v>
      </c>
      <c r="G446" s="178"/>
      <c r="H446" s="178"/>
      <c r="I446" s="181"/>
      <c r="J446" s="192">
        <f>BK446</f>
        <v>0</v>
      </c>
      <c r="K446" s="178"/>
      <c r="L446" s="183"/>
      <c r="M446" s="184"/>
      <c r="N446" s="185"/>
      <c r="O446" s="185"/>
      <c r="P446" s="186">
        <f>SUM(P447:P459)</f>
        <v>0</v>
      </c>
      <c r="Q446" s="185"/>
      <c r="R446" s="186">
        <f>SUM(R447:R459)</f>
        <v>0.5962770000000001</v>
      </c>
      <c r="S446" s="185"/>
      <c r="T446" s="187">
        <f>SUM(T447:T459)</f>
        <v>0.8778</v>
      </c>
      <c r="AR446" s="188" t="s">
        <v>91</v>
      </c>
      <c r="AT446" s="189" t="s">
        <v>81</v>
      </c>
      <c r="AU446" s="189" t="s">
        <v>89</v>
      </c>
      <c r="AY446" s="188" t="s">
        <v>162</v>
      </c>
      <c r="BK446" s="190">
        <f>SUM(BK447:BK459)</f>
        <v>0</v>
      </c>
    </row>
    <row r="447" spans="1:65" s="2" customFormat="1" ht="16.5" customHeight="1">
      <c r="A447" s="36"/>
      <c r="B447" s="37"/>
      <c r="C447" s="193" t="s">
        <v>849</v>
      </c>
      <c r="D447" s="193" t="s">
        <v>164</v>
      </c>
      <c r="E447" s="194" t="s">
        <v>1495</v>
      </c>
      <c r="F447" s="195" t="s">
        <v>1496</v>
      </c>
      <c r="G447" s="196" t="s">
        <v>167</v>
      </c>
      <c r="H447" s="197">
        <v>28.215</v>
      </c>
      <c r="I447" s="198"/>
      <c r="J447" s="199">
        <f>ROUND(I447*H447,2)</f>
        <v>0</v>
      </c>
      <c r="K447" s="195" t="s">
        <v>168</v>
      </c>
      <c r="L447" s="41"/>
      <c r="M447" s="200" t="s">
        <v>1</v>
      </c>
      <c r="N447" s="201" t="s">
        <v>47</v>
      </c>
      <c r="O447" s="73"/>
      <c r="P447" s="202">
        <f>O447*H447</f>
        <v>0</v>
      </c>
      <c r="Q447" s="202">
        <v>0.0003</v>
      </c>
      <c r="R447" s="202">
        <f>Q447*H447</f>
        <v>0.0084645</v>
      </c>
      <c r="S447" s="202">
        <v>0</v>
      </c>
      <c r="T447" s="203">
        <f>S447*H447</f>
        <v>0</v>
      </c>
      <c r="U447" s="36"/>
      <c r="V447" s="36"/>
      <c r="W447" s="36"/>
      <c r="X447" s="36"/>
      <c r="Y447" s="36"/>
      <c r="Z447" s="36"/>
      <c r="AA447" s="36"/>
      <c r="AB447" s="36"/>
      <c r="AC447" s="36"/>
      <c r="AD447" s="36"/>
      <c r="AE447" s="36"/>
      <c r="AR447" s="204" t="s">
        <v>256</v>
      </c>
      <c r="AT447" s="204" t="s">
        <v>164</v>
      </c>
      <c r="AU447" s="204" t="s">
        <v>91</v>
      </c>
      <c r="AY447" s="18" t="s">
        <v>162</v>
      </c>
      <c r="BE447" s="205">
        <f>IF(N447="základní",J447,0)</f>
        <v>0</v>
      </c>
      <c r="BF447" s="205">
        <f>IF(N447="snížená",J447,0)</f>
        <v>0</v>
      </c>
      <c r="BG447" s="205">
        <f>IF(N447="zákl. přenesená",J447,0)</f>
        <v>0</v>
      </c>
      <c r="BH447" s="205">
        <f>IF(N447="sníž. přenesená",J447,0)</f>
        <v>0</v>
      </c>
      <c r="BI447" s="205">
        <f>IF(N447="nulová",J447,0)</f>
        <v>0</v>
      </c>
      <c r="BJ447" s="18" t="s">
        <v>89</v>
      </c>
      <c r="BK447" s="205">
        <f>ROUND(I447*H447,2)</f>
        <v>0</v>
      </c>
      <c r="BL447" s="18" t="s">
        <v>256</v>
      </c>
      <c r="BM447" s="204" t="s">
        <v>1497</v>
      </c>
    </row>
    <row r="448" spans="1:65" s="2" customFormat="1" ht="16.5" customHeight="1">
      <c r="A448" s="36"/>
      <c r="B448" s="37"/>
      <c r="C448" s="193" t="s">
        <v>853</v>
      </c>
      <c r="D448" s="193" t="s">
        <v>164</v>
      </c>
      <c r="E448" s="194" t="s">
        <v>1498</v>
      </c>
      <c r="F448" s="195" t="s">
        <v>1499</v>
      </c>
      <c r="G448" s="196" t="s">
        <v>167</v>
      </c>
      <c r="H448" s="197">
        <v>28.215</v>
      </c>
      <c r="I448" s="198"/>
      <c r="J448" s="199">
        <f>ROUND(I448*H448,2)</f>
        <v>0</v>
      </c>
      <c r="K448" s="195" t="s">
        <v>168</v>
      </c>
      <c r="L448" s="41"/>
      <c r="M448" s="200" t="s">
        <v>1</v>
      </c>
      <c r="N448" s="201" t="s">
        <v>47</v>
      </c>
      <c r="O448" s="73"/>
      <c r="P448" s="202">
        <f>O448*H448</f>
        <v>0</v>
      </c>
      <c r="Q448" s="202">
        <v>0.0015</v>
      </c>
      <c r="R448" s="202">
        <f>Q448*H448</f>
        <v>0.0423225</v>
      </c>
      <c r="S448" s="202">
        <v>0</v>
      </c>
      <c r="T448" s="203">
        <f>S448*H448</f>
        <v>0</v>
      </c>
      <c r="U448" s="36"/>
      <c r="V448" s="36"/>
      <c r="W448" s="36"/>
      <c r="X448" s="36"/>
      <c r="Y448" s="36"/>
      <c r="Z448" s="36"/>
      <c r="AA448" s="36"/>
      <c r="AB448" s="36"/>
      <c r="AC448" s="36"/>
      <c r="AD448" s="36"/>
      <c r="AE448" s="36"/>
      <c r="AR448" s="204" t="s">
        <v>256</v>
      </c>
      <c r="AT448" s="204" t="s">
        <v>164</v>
      </c>
      <c r="AU448" s="204" t="s">
        <v>91</v>
      </c>
      <c r="AY448" s="18" t="s">
        <v>162</v>
      </c>
      <c r="BE448" s="205">
        <f>IF(N448="základní",J448,0)</f>
        <v>0</v>
      </c>
      <c r="BF448" s="205">
        <f>IF(N448="snížená",J448,0)</f>
        <v>0</v>
      </c>
      <c r="BG448" s="205">
        <f>IF(N448="zákl. přenesená",J448,0)</f>
        <v>0</v>
      </c>
      <c r="BH448" s="205">
        <f>IF(N448="sníž. přenesená",J448,0)</f>
        <v>0</v>
      </c>
      <c r="BI448" s="205">
        <f>IF(N448="nulová",J448,0)</f>
        <v>0</v>
      </c>
      <c r="BJ448" s="18" t="s">
        <v>89</v>
      </c>
      <c r="BK448" s="205">
        <f>ROUND(I448*H448,2)</f>
        <v>0</v>
      </c>
      <c r="BL448" s="18" t="s">
        <v>256</v>
      </c>
      <c r="BM448" s="204" t="s">
        <v>1500</v>
      </c>
    </row>
    <row r="449" spans="1:47" s="2" customFormat="1" ht="19.5">
      <c r="A449" s="36"/>
      <c r="B449" s="37"/>
      <c r="C449" s="38"/>
      <c r="D449" s="208" t="s">
        <v>271</v>
      </c>
      <c r="E449" s="38"/>
      <c r="F449" s="250" t="s">
        <v>1501</v>
      </c>
      <c r="G449" s="38"/>
      <c r="H449" s="38"/>
      <c r="I449" s="251"/>
      <c r="J449" s="38"/>
      <c r="K449" s="38"/>
      <c r="L449" s="41"/>
      <c r="M449" s="252"/>
      <c r="N449" s="253"/>
      <c r="O449" s="73"/>
      <c r="P449" s="73"/>
      <c r="Q449" s="73"/>
      <c r="R449" s="73"/>
      <c r="S449" s="73"/>
      <c r="T449" s="74"/>
      <c r="U449" s="36"/>
      <c r="V449" s="36"/>
      <c r="W449" s="36"/>
      <c r="X449" s="36"/>
      <c r="Y449" s="36"/>
      <c r="Z449" s="36"/>
      <c r="AA449" s="36"/>
      <c r="AB449" s="36"/>
      <c r="AC449" s="36"/>
      <c r="AD449" s="36"/>
      <c r="AE449" s="36"/>
      <c r="AT449" s="18" t="s">
        <v>271</v>
      </c>
      <c r="AU449" s="18" t="s">
        <v>91</v>
      </c>
    </row>
    <row r="450" spans="1:65" s="2" customFormat="1" ht="16.5" customHeight="1">
      <c r="A450" s="36"/>
      <c r="B450" s="37"/>
      <c r="C450" s="193" t="s">
        <v>857</v>
      </c>
      <c r="D450" s="193" t="s">
        <v>164</v>
      </c>
      <c r="E450" s="194" t="s">
        <v>1502</v>
      </c>
      <c r="F450" s="195" t="s">
        <v>1503</v>
      </c>
      <c r="G450" s="196" t="s">
        <v>569</v>
      </c>
      <c r="H450" s="197">
        <v>1254</v>
      </c>
      <c r="I450" s="198"/>
      <c r="J450" s="199">
        <f>ROUND(I450*H450,2)</f>
        <v>0</v>
      </c>
      <c r="K450" s="195" t="s">
        <v>168</v>
      </c>
      <c r="L450" s="41"/>
      <c r="M450" s="200" t="s">
        <v>1</v>
      </c>
      <c r="N450" s="201" t="s">
        <v>47</v>
      </c>
      <c r="O450" s="73"/>
      <c r="P450" s="202">
        <f>O450*H450</f>
        <v>0</v>
      </c>
      <c r="Q450" s="202">
        <v>0.00012</v>
      </c>
      <c r="R450" s="202">
        <f>Q450*H450</f>
        <v>0.15048</v>
      </c>
      <c r="S450" s="202">
        <v>0.0007</v>
      </c>
      <c r="T450" s="203">
        <f>S450*H450</f>
        <v>0.8778</v>
      </c>
      <c r="U450" s="36"/>
      <c r="V450" s="36"/>
      <c r="W450" s="36"/>
      <c r="X450" s="36"/>
      <c r="Y450" s="36"/>
      <c r="Z450" s="36"/>
      <c r="AA450" s="36"/>
      <c r="AB450" s="36"/>
      <c r="AC450" s="36"/>
      <c r="AD450" s="36"/>
      <c r="AE450" s="36"/>
      <c r="AR450" s="204" t="s">
        <v>256</v>
      </c>
      <c r="AT450" s="204" t="s">
        <v>164</v>
      </c>
      <c r="AU450" s="204" t="s">
        <v>91</v>
      </c>
      <c r="AY450" s="18" t="s">
        <v>162</v>
      </c>
      <c r="BE450" s="205">
        <f>IF(N450="základní",J450,0)</f>
        <v>0</v>
      </c>
      <c r="BF450" s="205">
        <f>IF(N450="snížená",J450,0)</f>
        <v>0</v>
      </c>
      <c r="BG450" s="205">
        <f>IF(N450="zákl. přenesená",J450,0)</f>
        <v>0</v>
      </c>
      <c r="BH450" s="205">
        <f>IF(N450="sníž. přenesená",J450,0)</f>
        <v>0</v>
      </c>
      <c r="BI450" s="205">
        <f>IF(N450="nulová",J450,0)</f>
        <v>0</v>
      </c>
      <c r="BJ450" s="18" t="s">
        <v>89</v>
      </c>
      <c r="BK450" s="205">
        <f>ROUND(I450*H450,2)</f>
        <v>0</v>
      </c>
      <c r="BL450" s="18" t="s">
        <v>256</v>
      </c>
      <c r="BM450" s="204" t="s">
        <v>1504</v>
      </c>
    </row>
    <row r="451" spans="1:47" s="2" customFormat="1" ht="39">
      <c r="A451" s="36"/>
      <c r="B451" s="37"/>
      <c r="C451" s="38"/>
      <c r="D451" s="208" t="s">
        <v>271</v>
      </c>
      <c r="E451" s="38"/>
      <c r="F451" s="250" t="s">
        <v>1505</v>
      </c>
      <c r="G451" s="38"/>
      <c r="H451" s="38"/>
      <c r="I451" s="251"/>
      <c r="J451" s="38"/>
      <c r="K451" s="38"/>
      <c r="L451" s="41"/>
      <c r="M451" s="252"/>
      <c r="N451" s="253"/>
      <c r="O451" s="73"/>
      <c r="P451" s="73"/>
      <c r="Q451" s="73"/>
      <c r="R451" s="73"/>
      <c r="S451" s="73"/>
      <c r="T451" s="74"/>
      <c r="U451" s="36"/>
      <c r="V451" s="36"/>
      <c r="W451" s="36"/>
      <c r="X451" s="36"/>
      <c r="Y451" s="36"/>
      <c r="Z451" s="36"/>
      <c r="AA451" s="36"/>
      <c r="AB451" s="36"/>
      <c r="AC451" s="36"/>
      <c r="AD451" s="36"/>
      <c r="AE451" s="36"/>
      <c r="AT451" s="18" t="s">
        <v>271</v>
      </c>
      <c r="AU451" s="18" t="s">
        <v>91</v>
      </c>
    </row>
    <row r="452" spans="2:51" s="14" customFormat="1" ht="12">
      <c r="B452" s="217"/>
      <c r="C452" s="218"/>
      <c r="D452" s="208" t="s">
        <v>171</v>
      </c>
      <c r="E452" s="219" t="s">
        <v>1</v>
      </c>
      <c r="F452" s="220" t="s">
        <v>1506</v>
      </c>
      <c r="G452" s="218"/>
      <c r="H452" s="221">
        <v>1254</v>
      </c>
      <c r="I452" s="222"/>
      <c r="J452" s="218"/>
      <c r="K452" s="218"/>
      <c r="L452" s="223"/>
      <c r="M452" s="224"/>
      <c r="N452" s="225"/>
      <c r="O452" s="225"/>
      <c r="P452" s="225"/>
      <c r="Q452" s="225"/>
      <c r="R452" s="225"/>
      <c r="S452" s="225"/>
      <c r="T452" s="226"/>
      <c r="AT452" s="227" t="s">
        <v>171</v>
      </c>
      <c r="AU452" s="227" t="s">
        <v>91</v>
      </c>
      <c r="AV452" s="14" t="s">
        <v>91</v>
      </c>
      <c r="AW452" s="14" t="s">
        <v>38</v>
      </c>
      <c r="AX452" s="14" t="s">
        <v>82</v>
      </c>
      <c r="AY452" s="227" t="s">
        <v>162</v>
      </c>
    </row>
    <row r="453" spans="2:51" s="15" customFormat="1" ht="12">
      <c r="B453" s="228"/>
      <c r="C453" s="229"/>
      <c r="D453" s="208" t="s">
        <v>171</v>
      </c>
      <c r="E453" s="230" t="s">
        <v>1</v>
      </c>
      <c r="F453" s="231" t="s">
        <v>174</v>
      </c>
      <c r="G453" s="229"/>
      <c r="H453" s="232">
        <v>1254</v>
      </c>
      <c r="I453" s="233"/>
      <c r="J453" s="229"/>
      <c r="K453" s="229"/>
      <c r="L453" s="234"/>
      <c r="M453" s="235"/>
      <c r="N453" s="236"/>
      <c r="O453" s="236"/>
      <c r="P453" s="236"/>
      <c r="Q453" s="236"/>
      <c r="R453" s="236"/>
      <c r="S453" s="236"/>
      <c r="T453" s="237"/>
      <c r="AT453" s="238" t="s">
        <v>171</v>
      </c>
      <c r="AU453" s="238" t="s">
        <v>91</v>
      </c>
      <c r="AV453" s="15" t="s">
        <v>169</v>
      </c>
      <c r="AW453" s="15" t="s">
        <v>38</v>
      </c>
      <c r="AX453" s="15" t="s">
        <v>89</v>
      </c>
      <c r="AY453" s="238" t="s">
        <v>162</v>
      </c>
    </row>
    <row r="454" spans="1:65" s="2" customFormat="1" ht="16.5" customHeight="1">
      <c r="A454" s="36"/>
      <c r="B454" s="37"/>
      <c r="C454" s="254" t="s">
        <v>861</v>
      </c>
      <c r="D454" s="254" t="s">
        <v>283</v>
      </c>
      <c r="E454" s="255" t="s">
        <v>1507</v>
      </c>
      <c r="F454" s="256" t="s">
        <v>1508</v>
      </c>
      <c r="G454" s="257" t="s">
        <v>167</v>
      </c>
      <c r="H454" s="258">
        <v>31.35</v>
      </c>
      <c r="I454" s="259"/>
      <c r="J454" s="260">
        <f>ROUND(I454*H454,2)</f>
        <v>0</v>
      </c>
      <c r="K454" s="256" t="s">
        <v>286</v>
      </c>
      <c r="L454" s="261"/>
      <c r="M454" s="262" t="s">
        <v>1</v>
      </c>
      <c r="N454" s="263" t="s">
        <v>47</v>
      </c>
      <c r="O454" s="73"/>
      <c r="P454" s="202">
        <f>O454*H454</f>
        <v>0</v>
      </c>
      <c r="Q454" s="202">
        <v>0.0126</v>
      </c>
      <c r="R454" s="202">
        <f>Q454*H454</f>
        <v>0.39501000000000003</v>
      </c>
      <c r="S454" s="202">
        <v>0</v>
      </c>
      <c r="T454" s="203">
        <f>S454*H454</f>
        <v>0</v>
      </c>
      <c r="U454" s="36"/>
      <c r="V454" s="36"/>
      <c r="W454" s="36"/>
      <c r="X454" s="36"/>
      <c r="Y454" s="36"/>
      <c r="Z454" s="36"/>
      <c r="AA454" s="36"/>
      <c r="AB454" s="36"/>
      <c r="AC454" s="36"/>
      <c r="AD454" s="36"/>
      <c r="AE454" s="36"/>
      <c r="AR454" s="204" t="s">
        <v>335</v>
      </c>
      <c r="AT454" s="204" t="s">
        <v>283</v>
      </c>
      <c r="AU454" s="204" t="s">
        <v>91</v>
      </c>
      <c r="AY454" s="18" t="s">
        <v>162</v>
      </c>
      <c r="BE454" s="205">
        <f>IF(N454="základní",J454,0)</f>
        <v>0</v>
      </c>
      <c r="BF454" s="205">
        <f>IF(N454="snížená",J454,0)</f>
        <v>0</v>
      </c>
      <c r="BG454" s="205">
        <f>IF(N454="zákl. přenesená",J454,0)</f>
        <v>0</v>
      </c>
      <c r="BH454" s="205">
        <f>IF(N454="sníž. přenesená",J454,0)</f>
        <v>0</v>
      </c>
      <c r="BI454" s="205">
        <f>IF(N454="nulová",J454,0)</f>
        <v>0</v>
      </c>
      <c r="BJ454" s="18" t="s">
        <v>89</v>
      </c>
      <c r="BK454" s="205">
        <f>ROUND(I454*H454,2)</f>
        <v>0</v>
      </c>
      <c r="BL454" s="18" t="s">
        <v>256</v>
      </c>
      <c r="BM454" s="204" t="s">
        <v>1509</v>
      </c>
    </row>
    <row r="455" spans="1:47" s="2" customFormat="1" ht="48.75">
      <c r="A455" s="36"/>
      <c r="B455" s="37"/>
      <c r="C455" s="38"/>
      <c r="D455" s="208" t="s">
        <v>271</v>
      </c>
      <c r="E455" s="38"/>
      <c r="F455" s="250" t="s">
        <v>1510</v>
      </c>
      <c r="G455" s="38"/>
      <c r="H455" s="38"/>
      <c r="I455" s="251"/>
      <c r="J455" s="38"/>
      <c r="K455" s="38"/>
      <c r="L455" s="41"/>
      <c r="M455" s="252"/>
      <c r="N455" s="253"/>
      <c r="O455" s="73"/>
      <c r="P455" s="73"/>
      <c r="Q455" s="73"/>
      <c r="R455" s="73"/>
      <c r="S455" s="73"/>
      <c r="T455" s="74"/>
      <c r="U455" s="36"/>
      <c r="V455" s="36"/>
      <c r="W455" s="36"/>
      <c r="X455" s="36"/>
      <c r="Y455" s="36"/>
      <c r="Z455" s="36"/>
      <c r="AA455" s="36"/>
      <c r="AB455" s="36"/>
      <c r="AC455" s="36"/>
      <c r="AD455" s="36"/>
      <c r="AE455" s="36"/>
      <c r="AT455" s="18" t="s">
        <v>271</v>
      </c>
      <c r="AU455" s="18" t="s">
        <v>91</v>
      </c>
    </row>
    <row r="456" spans="2:51" s="14" customFormat="1" ht="12">
      <c r="B456" s="217"/>
      <c r="C456" s="218"/>
      <c r="D456" s="208" t="s">
        <v>171</v>
      </c>
      <c r="E456" s="218"/>
      <c r="F456" s="220" t="s">
        <v>1511</v>
      </c>
      <c r="G456" s="218"/>
      <c r="H456" s="221">
        <v>31.35</v>
      </c>
      <c r="I456" s="222"/>
      <c r="J456" s="218"/>
      <c r="K456" s="218"/>
      <c r="L456" s="223"/>
      <c r="M456" s="224"/>
      <c r="N456" s="225"/>
      <c r="O456" s="225"/>
      <c r="P456" s="225"/>
      <c r="Q456" s="225"/>
      <c r="R456" s="225"/>
      <c r="S456" s="225"/>
      <c r="T456" s="226"/>
      <c r="AT456" s="227" t="s">
        <v>171</v>
      </c>
      <c r="AU456" s="227" t="s">
        <v>91</v>
      </c>
      <c r="AV456" s="14" t="s">
        <v>91</v>
      </c>
      <c r="AW456" s="14" t="s">
        <v>4</v>
      </c>
      <c r="AX456" s="14" t="s">
        <v>89</v>
      </c>
      <c r="AY456" s="227" t="s">
        <v>162</v>
      </c>
    </row>
    <row r="457" spans="1:65" s="2" customFormat="1" ht="16.5" customHeight="1">
      <c r="A457" s="36"/>
      <c r="B457" s="37"/>
      <c r="C457" s="193" t="s">
        <v>865</v>
      </c>
      <c r="D457" s="193" t="s">
        <v>164</v>
      </c>
      <c r="E457" s="194" t="s">
        <v>1512</v>
      </c>
      <c r="F457" s="195" t="s">
        <v>1513</v>
      </c>
      <c r="G457" s="196" t="s">
        <v>167</v>
      </c>
      <c r="H457" s="197">
        <v>28.215</v>
      </c>
      <c r="I457" s="198"/>
      <c r="J457" s="199">
        <f>ROUND(I457*H457,2)</f>
        <v>0</v>
      </c>
      <c r="K457" s="195" t="s">
        <v>286</v>
      </c>
      <c r="L457" s="41"/>
      <c r="M457" s="200" t="s">
        <v>1</v>
      </c>
      <c r="N457" s="201" t="s">
        <v>47</v>
      </c>
      <c r="O457" s="73"/>
      <c r="P457" s="202">
        <f>O457*H457</f>
        <v>0</v>
      </c>
      <c r="Q457" s="202">
        <v>0</v>
      </c>
      <c r="R457" s="202">
        <f>Q457*H457</f>
        <v>0</v>
      </c>
      <c r="S457" s="202">
        <v>0</v>
      </c>
      <c r="T457" s="203">
        <f>S457*H457</f>
        <v>0</v>
      </c>
      <c r="U457" s="36"/>
      <c r="V457" s="36"/>
      <c r="W457" s="36"/>
      <c r="X457" s="36"/>
      <c r="Y457" s="36"/>
      <c r="Z457" s="36"/>
      <c r="AA457" s="36"/>
      <c r="AB457" s="36"/>
      <c r="AC457" s="36"/>
      <c r="AD457" s="36"/>
      <c r="AE457" s="36"/>
      <c r="AR457" s="204" t="s">
        <v>256</v>
      </c>
      <c r="AT457" s="204" t="s">
        <v>164</v>
      </c>
      <c r="AU457" s="204" t="s">
        <v>91</v>
      </c>
      <c r="AY457" s="18" t="s">
        <v>162</v>
      </c>
      <c r="BE457" s="205">
        <f>IF(N457="základní",J457,0)</f>
        <v>0</v>
      </c>
      <c r="BF457" s="205">
        <f>IF(N457="snížená",J457,0)</f>
        <v>0</v>
      </c>
      <c r="BG457" s="205">
        <f>IF(N457="zákl. přenesená",J457,0)</f>
        <v>0</v>
      </c>
      <c r="BH457" s="205">
        <f>IF(N457="sníž. přenesená",J457,0)</f>
        <v>0</v>
      </c>
      <c r="BI457" s="205">
        <f>IF(N457="nulová",J457,0)</f>
        <v>0</v>
      </c>
      <c r="BJ457" s="18" t="s">
        <v>89</v>
      </c>
      <c r="BK457" s="205">
        <f>ROUND(I457*H457,2)</f>
        <v>0</v>
      </c>
      <c r="BL457" s="18" t="s">
        <v>256</v>
      </c>
      <c r="BM457" s="204" t="s">
        <v>1514</v>
      </c>
    </row>
    <row r="458" spans="1:47" s="2" customFormat="1" ht="39">
      <c r="A458" s="36"/>
      <c r="B458" s="37"/>
      <c r="C458" s="38"/>
      <c r="D458" s="208" t="s">
        <v>271</v>
      </c>
      <c r="E458" s="38"/>
      <c r="F458" s="250" t="s">
        <v>1515</v>
      </c>
      <c r="G458" s="38"/>
      <c r="H458" s="38"/>
      <c r="I458" s="251"/>
      <c r="J458" s="38"/>
      <c r="K458" s="38"/>
      <c r="L458" s="41"/>
      <c r="M458" s="252"/>
      <c r="N458" s="253"/>
      <c r="O458" s="73"/>
      <c r="P458" s="73"/>
      <c r="Q458" s="73"/>
      <c r="R458" s="73"/>
      <c r="S458" s="73"/>
      <c r="T458" s="74"/>
      <c r="U458" s="36"/>
      <c r="V458" s="36"/>
      <c r="W458" s="36"/>
      <c r="X458" s="36"/>
      <c r="Y458" s="36"/>
      <c r="Z458" s="36"/>
      <c r="AA458" s="36"/>
      <c r="AB458" s="36"/>
      <c r="AC458" s="36"/>
      <c r="AD458" s="36"/>
      <c r="AE458" s="36"/>
      <c r="AT458" s="18" t="s">
        <v>271</v>
      </c>
      <c r="AU458" s="18" t="s">
        <v>91</v>
      </c>
    </row>
    <row r="459" spans="1:65" s="2" customFormat="1" ht="16.5" customHeight="1">
      <c r="A459" s="36"/>
      <c r="B459" s="37"/>
      <c r="C459" s="193" t="s">
        <v>870</v>
      </c>
      <c r="D459" s="193" t="s">
        <v>164</v>
      </c>
      <c r="E459" s="194" t="s">
        <v>1516</v>
      </c>
      <c r="F459" s="195" t="s">
        <v>1517</v>
      </c>
      <c r="G459" s="196" t="s">
        <v>606</v>
      </c>
      <c r="H459" s="264"/>
      <c r="I459" s="198"/>
      <c r="J459" s="199">
        <f>ROUND(I459*H459,2)</f>
        <v>0</v>
      </c>
      <c r="K459" s="195" t="s">
        <v>168</v>
      </c>
      <c r="L459" s="41"/>
      <c r="M459" s="200" t="s">
        <v>1</v>
      </c>
      <c r="N459" s="201" t="s">
        <v>47</v>
      </c>
      <c r="O459" s="73"/>
      <c r="P459" s="202">
        <f>O459*H459</f>
        <v>0</v>
      </c>
      <c r="Q459" s="202">
        <v>0</v>
      </c>
      <c r="R459" s="202">
        <f>Q459*H459</f>
        <v>0</v>
      </c>
      <c r="S459" s="202">
        <v>0</v>
      </c>
      <c r="T459" s="203">
        <f>S459*H459</f>
        <v>0</v>
      </c>
      <c r="U459" s="36"/>
      <c r="V459" s="36"/>
      <c r="W459" s="36"/>
      <c r="X459" s="36"/>
      <c r="Y459" s="36"/>
      <c r="Z459" s="36"/>
      <c r="AA459" s="36"/>
      <c r="AB459" s="36"/>
      <c r="AC459" s="36"/>
      <c r="AD459" s="36"/>
      <c r="AE459" s="36"/>
      <c r="AR459" s="204" t="s">
        <v>256</v>
      </c>
      <c r="AT459" s="204" t="s">
        <v>164</v>
      </c>
      <c r="AU459" s="204" t="s">
        <v>91</v>
      </c>
      <c r="AY459" s="18" t="s">
        <v>162</v>
      </c>
      <c r="BE459" s="205">
        <f>IF(N459="základní",J459,0)</f>
        <v>0</v>
      </c>
      <c r="BF459" s="205">
        <f>IF(N459="snížená",J459,0)</f>
        <v>0</v>
      </c>
      <c r="BG459" s="205">
        <f>IF(N459="zákl. přenesená",J459,0)</f>
        <v>0</v>
      </c>
      <c r="BH459" s="205">
        <f>IF(N459="sníž. přenesená",J459,0)</f>
        <v>0</v>
      </c>
      <c r="BI459" s="205">
        <f>IF(N459="nulová",J459,0)</f>
        <v>0</v>
      </c>
      <c r="BJ459" s="18" t="s">
        <v>89</v>
      </c>
      <c r="BK459" s="205">
        <f>ROUND(I459*H459,2)</f>
        <v>0</v>
      </c>
      <c r="BL459" s="18" t="s">
        <v>256</v>
      </c>
      <c r="BM459" s="204" t="s">
        <v>1518</v>
      </c>
    </row>
    <row r="460" spans="2:63" s="12" customFormat="1" ht="22.9" customHeight="1">
      <c r="B460" s="177"/>
      <c r="C460" s="178"/>
      <c r="D460" s="179" t="s">
        <v>81</v>
      </c>
      <c r="E460" s="191" t="s">
        <v>1053</v>
      </c>
      <c r="F460" s="191" t="s">
        <v>1054</v>
      </c>
      <c r="G460" s="178"/>
      <c r="H460" s="178"/>
      <c r="I460" s="181"/>
      <c r="J460" s="192">
        <f>BK460</f>
        <v>0</v>
      </c>
      <c r="K460" s="178"/>
      <c r="L460" s="183"/>
      <c r="M460" s="184"/>
      <c r="N460" s="185"/>
      <c r="O460" s="185"/>
      <c r="P460" s="186">
        <f>SUM(P461:P466)</f>
        <v>0</v>
      </c>
      <c r="Q460" s="185"/>
      <c r="R460" s="186">
        <f>SUM(R461:R466)</f>
        <v>5.48144429</v>
      </c>
      <c r="S460" s="185"/>
      <c r="T460" s="187">
        <f>SUM(T461:T466)</f>
        <v>1.0827432</v>
      </c>
      <c r="AR460" s="188" t="s">
        <v>91</v>
      </c>
      <c r="AT460" s="189" t="s">
        <v>81</v>
      </c>
      <c r="AU460" s="189" t="s">
        <v>89</v>
      </c>
      <c r="AY460" s="188" t="s">
        <v>162</v>
      </c>
      <c r="BK460" s="190">
        <f>SUM(BK461:BK466)</f>
        <v>0</v>
      </c>
    </row>
    <row r="461" spans="1:65" s="2" customFormat="1" ht="16.5" customHeight="1">
      <c r="A461" s="36"/>
      <c r="B461" s="37"/>
      <c r="C461" s="193" t="s">
        <v>875</v>
      </c>
      <c r="D461" s="193" t="s">
        <v>164</v>
      </c>
      <c r="E461" s="194" t="s">
        <v>1056</v>
      </c>
      <c r="F461" s="195" t="s">
        <v>1057</v>
      </c>
      <c r="G461" s="196" t="s">
        <v>167</v>
      </c>
      <c r="H461" s="197">
        <v>3492.72</v>
      </c>
      <c r="I461" s="198"/>
      <c r="J461" s="199">
        <f>ROUND(I461*H461,2)</f>
        <v>0</v>
      </c>
      <c r="K461" s="195" t="s">
        <v>168</v>
      </c>
      <c r="L461" s="41"/>
      <c r="M461" s="200" t="s">
        <v>1</v>
      </c>
      <c r="N461" s="201" t="s">
        <v>47</v>
      </c>
      <c r="O461" s="73"/>
      <c r="P461" s="202">
        <f>O461*H461</f>
        <v>0</v>
      </c>
      <c r="Q461" s="202">
        <v>0.001</v>
      </c>
      <c r="R461" s="202">
        <f>Q461*H461</f>
        <v>3.49272</v>
      </c>
      <c r="S461" s="202">
        <v>0.00031</v>
      </c>
      <c r="T461" s="203">
        <f>S461*H461</f>
        <v>1.0827432</v>
      </c>
      <c r="U461" s="36"/>
      <c r="V461" s="36"/>
      <c r="W461" s="36"/>
      <c r="X461" s="36"/>
      <c r="Y461" s="36"/>
      <c r="Z461" s="36"/>
      <c r="AA461" s="36"/>
      <c r="AB461" s="36"/>
      <c r="AC461" s="36"/>
      <c r="AD461" s="36"/>
      <c r="AE461" s="36"/>
      <c r="AR461" s="204" t="s">
        <v>256</v>
      </c>
      <c r="AT461" s="204" t="s">
        <v>164</v>
      </c>
      <c r="AU461" s="204" t="s">
        <v>91</v>
      </c>
      <c r="AY461" s="18" t="s">
        <v>162</v>
      </c>
      <c r="BE461" s="205">
        <f>IF(N461="základní",J461,0)</f>
        <v>0</v>
      </c>
      <c r="BF461" s="205">
        <f>IF(N461="snížená",J461,0)</f>
        <v>0</v>
      </c>
      <c r="BG461" s="205">
        <f>IF(N461="zákl. přenesená",J461,0)</f>
        <v>0</v>
      </c>
      <c r="BH461" s="205">
        <f>IF(N461="sníž. přenesená",J461,0)</f>
        <v>0</v>
      </c>
      <c r="BI461" s="205">
        <f>IF(N461="nulová",J461,0)</f>
        <v>0</v>
      </c>
      <c r="BJ461" s="18" t="s">
        <v>89</v>
      </c>
      <c r="BK461" s="205">
        <f>ROUND(I461*H461,2)</f>
        <v>0</v>
      </c>
      <c r="BL461" s="18" t="s">
        <v>256</v>
      </c>
      <c r="BM461" s="204" t="s">
        <v>1519</v>
      </c>
    </row>
    <row r="462" spans="2:51" s="14" customFormat="1" ht="12">
      <c r="B462" s="217"/>
      <c r="C462" s="218"/>
      <c r="D462" s="208" t="s">
        <v>171</v>
      </c>
      <c r="E462" s="219" t="s">
        <v>1</v>
      </c>
      <c r="F462" s="220" t="s">
        <v>1520</v>
      </c>
      <c r="G462" s="218"/>
      <c r="H462" s="221">
        <v>3492.72</v>
      </c>
      <c r="I462" s="222"/>
      <c r="J462" s="218"/>
      <c r="K462" s="218"/>
      <c r="L462" s="223"/>
      <c r="M462" s="224"/>
      <c r="N462" s="225"/>
      <c r="O462" s="225"/>
      <c r="P462" s="225"/>
      <c r="Q462" s="225"/>
      <c r="R462" s="225"/>
      <c r="S462" s="225"/>
      <c r="T462" s="226"/>
      <c r="AT462" s="227" t="s">
        <v>171</v>
      </c>
      <c r="AU462" s="227" t="s">
        <v>91</v>
      </c>
      <c r="AV462" s="14" t="s">
        <v>91</v>
      </c>
      <c r="AW462" s="14" t="s">
        <v>38</v>
      </c>
      <c r="AX462" s="14" t="s">
        <v>82</v>
      </c>
      <c r="AY462" s="227" t="s">
        <v>162</v>
      </c>
    </row>
    <row r="463" spans="2:51" s="13" customFormat="1" ht="12">
      <c r="B463" s="206"/>
      <c r="C463" s="207"/>
      <c r="D463" s="208" t="s">
        <v>171</v>
      </c>
      <c r="E463" s="209" t="s">
        <v>1</v>
      </c>
      <c r="F463" s="210" t="s">
        <v>1521</v>
      </c>
      <c r="G463" s="207"/>
      <c r="H463" s="209" t="s">
        <v>1</v>
      </c>
      <c r="I463" s="211"/>
      <c r="J463" s="207"/>
      <c r="K463" s="207"/>
      <c r="L463" s="212"/>
      <c r="M463" s="213"/>
      <c r="N463" s="214"/>
      <c r="O463" s="214"/>
      <c r="P463" s="214"/>
      <c r="Q463" s="214"/>
      <c r="R463" s="214"/>
      <c r="S463" s="214"/>
      <c r="T463" s="215"/>
      <c r="AT463" s="216" t="s">
        <v>171</v>
      </c>
      <c r="AU463" s="216" t="s">
        <v>91</v>
      </c>
      <c r="AV463" s="13" t="s">
        <v>89</v>
      </c>
      <c r="AW463" s="13" t="s">
        <v>38</v>
      </c>
      <c r="AX463" s="13" t="s">
        <v>82</v>
      </c>
      <c r="AY463" s="216" t="s">
        <v>162</v>
      </c>
    </row>
    <row r="464" spans="2:51" s="15" customFormat="1" ht="12">
      <c r="B464" s="228"/>
      <c r="C464" s="229"/>
      <c r="D464" s="208" t="s">
        <v>171</v>
      </c>
      <c r="E464" s="230" t="s">
        <v>1</v>
      </c>
      <c r="F464" s="231" t="s">
        <v>174</v>
      </c>
      <c r="G464" s="229"/>
      <c r="H464" s="232">
        <v>3492.72</v>
      </c>
      <c r="I464" s="233"/>
      <c r="J464" s="229"/>
      <c r="K464" s="229"/>
      <c r="L464" s="234"/>
      <c r="M464" s="235"/>
      <c r="N464" s="236"/>
      <c r="O464" s="236"/>
      <c r="P464" s="236"/>
      <c r="Q464" s="236"/>
      <c r="R464" s="236"/>
      <c r="S464" s="236"/>
      <c r="T464" s="237"/>
      <c r="AT464" s="238" t="s">
        <v>171</v>
      </c>
      <c r="AU464" s="238" t="s">
        <v>91</v>
      </c>
      <c r="AV464" s="15" t="s">
        <v>169</v>
      </c>
      <c r="AW464" s="15" t="s">
        <v>38</v>
      </c>
      <c r="AX464" s="15" t="s">
        <v>89</v>
      </c>
      <c r="AY464" s="238" t="s">
        <v>162</v>
      </c>
    </row>
    <row r="465" spans="1:65" s="2" customFormat="1" ht="16.5" customHeight="1">
      <c r="A465" s="36"/>
      <c r="B465" s="37"/>
      <c r="C465" s="193" t="s">
        <v>879</v>
      </c>
      <c r="D465" s="193" t="s">
        <v>164</v>
      </c>
      <c r="E465" s="194" t="s">
        <v>1060</v>
      </c>
      <c r="F465" s="195" t="s">
        <v>1061</v>
      </c>
      <c r="G465" s="196" t="s">
        <v>167</v>
      </c>
      <c r="H465" s="197">
        <v>4058.621</v>
      </c>
      <c r="I465" s="198"/>
      <c r="J465" s="199">
        <f>ROUND(I465*H465,2)</f>
        <v>0</v>
      </c>
      <c r="K465" s="195" t="s">
        <v>168</v>
      </c>
      <c r="L465" s="41"/>
      <c r="M465" s="200" t="s">
        <v>1</v>
      </c>
      <c r="N465" s="201" t="s">
        <v>47</v>
      </c>
      <c r="O465" s="73"/>
      <c r="P465" s="202">
        <f>O465*H465</f>
        <v>0</v>
      </c>
      <c r="Q465" s="202">
        <v>0.0002</v>
      </c>
      <c r="R465" s="202">
        <f>Q465*H465</f>
        <v>0.8117242</v>
      </c>
      <c r="S465" s="202">
        <v>0</v>
      </c>
      <c r="T465" s="203">
        <f>S465*H465</f>
        <v>0</v>
      </c>
      <c r="U465" s="36"/>
      <c r="V465" s="36"/>
      <c r="W465" s="36"/>
      <c r="X465" s="36"/>
      <c r="Y465" s="36"/>
      <c r="Z465" s="36"/>
      <c r="AA465" s="36"/>
      <c r="AB465" s="36"/>
      <c r="AC465" s="36"/>
      <c r="AD465" s="36"/>
      <c r="AE465" s="36"/>
      <c r="AR465" s="204" t="s">
        <v>256</v>
      </c>
      <c r="AT465" s="204" t="s">
        <v>164</v>
      </c>
      <c r="AU465" s="204" t="s">
        <v>91</v>
      </c>
      <c r="AY465" s="18" t="s">
        <v>162</v>
      </c>
      <c r="BE465" s="205">
        <f>IF(N465="základní",J465,0)</f>
        <v>0</v>
      </c>
      <c r="BF465" s="205">
        <f>IF(N465="snížená",J465,0)</f>
        <v>0</v>
      </c>
      <c r="BG465" s="205">
        <f>IF(N465="zákl. přenesená",J465,0)</f>
        <v>0</v>
      </c>
      <c r="BH465" s="205">
        <f>IF(N465="sníž. přenesená",J465,0)</f>
        <v>0</v>
      </c>
      <c r="BI465" s="205">
        <f>IF(N465="nulová",J465,0)</f>
        <v>0</v>
      </c>
      <c r="BJ465" s="18" t="s">
        <v>89</v>
      </c>
      <c r="BK465" s="205">
        <f>ROUND(I465*H465,2)</f>
        <v>0</v>
      </c>
      <c r="BL465" s="18" t="s">
        <v>256</v>
      </c>
      <c r="BM465" s="204" t="s">
        <v>1522</v>
      </c>
    </row>
    <row r="466" spans="1:65" s="2" customFormat="1" ht="16.5" customHeight="1">
      <c r="A466" s="36"/>
      <c r="B466" s="37"/>
      <c r="C466" s="193" t="s">
        <v>883</v>
      </c>
      <c r="D466" s="193" t="s">
        <v>164</v>
      </c>
      <c r="E466" s="194" t="s">
        <v>1064</v>
      </c>
      <c r="F466" s="195" t="s">
        <v>1065</v>
      </c>
      <c r="G466" s="196" t="s">
        <v>167</v>
      </c>
      <c r="H466" s="197">
        <v>4058.621</v>
      </c>
      <c r="I466" s="198"/>
      <c r="J466" s="199">
        <f>ROUND(I466*H466,2)</f>
        <v>0</v>
      </c>
      <c r="K466" s="195" t="s">
        <v>168</v>
      </c>
      <c r="L466" s="41"/>
      <c r="M466" s="200" t="s">
        <v>1</v>
      </c>
      <c r="N466" s="201" t="s">
        <v>47</v>
      </c>
      <c r="O466" s="73"/>
      <c r="P466" s="202">
        <f>O466*H466</f>
        <v>0</v>
      </c>
      <c r="Q466" s="202">
        <v>0.00029</v>
      </c>
      <c r="R466" s="202">
        <f>Q466*H466</f>
        <v>1.17700009</v>
      </c>
      <c r="S466" s="202">
        <v>0</v>
      </c>
      <c r="T466" s="203">
        <f>S466*H466</f>
        <v>0</v>
      </c>
      <c r="U466" s="36"/>
      <c r="V466" s="36"/>
      <c r="W466" s="36"/>
      <c r="X466" s="36"/>
      <c r="Y466" s="36"/>
      <c r="Z466" s="36"/>
      <c r="AA466" s="36"/>
      <c r="AB466" s="36"/>
      <c r="AC466" s="36"/>
      <c r="AD466" s="36"/>
      <c r="AE466" s="36"/>
      <c r="AR466" s="204" t="s">
        <v>256</v>
      </c>
      <c r="AT466" s="204" t="s">
        <v>164</v>
      </c>
      <c r="AU466" s="204" t="s">
        <v>91</v>
      </c>
      <c r="AY466" s="18" t="s">
        <v>162</v>
      </c>
      <c r="BE466" s="205">
        <f>IF(N466="základní",J466,0)</f>
        <v>0</v>
      </c>
      <c r="BF466" s="205">
        <f>IF(N466="snížená",J466,0)</f>
        <v>0</v>
      </c>
      <c r="BG466" s="205">
        <f>IF(N466="zákl. přenesená",J466,0)</f>
        <v>0</v>
      </c>
      <c r="BH466" s="205">
        <f>IF(N466="sníž. přenesená",J466,0)</f>
        <v>0</v>
      </c>
      <c r="BI466" s="205">
        <f>IF(N466="nulová",J466,0)</f>
        <v>0</v>
      </c>
      <c r="BJ466" s="18" t="s">
        <v>89</v>
      </c>
      <c r="BK466" s="205">
        <f>ROUND(I466*H466,2)</f>
        <v>0</v>
      </c>
      <c r="BL466" s="18" t="s">
        <v>256</v>
      </c>
      <c r="BM466" s="204" t="s">
        <v>1523</v>
      </c>
    </row>
    <row r="467" spans="2:63" s="12" customFormat="1" ht="25.9" customHeight="1">
      <c r="B467" s="177"/>
      <c r="C467" s="178"/>
      <c r="D467" s="179" t="s">
        <v>81</v>
      </c>
      <c r="E467" s="180" t="s">
        <v>283</v>
      </c>
      <c r="F467" s="180" t="s">
        <v>1524</v>
      </c>
      <c r="G467" s="178"/>
      <c r="H467" s="178"/>
      <c r="I467" s="181"/>
      <c r="J467" s="182">
        <f>BK467</f>
        <v>0</v>
      </c>
      <c r="K467" s="178"/>
      <c r="L467" s="183"/>
      <c r="M467" s="184"/>
      <c r="N467" s="185"/>
      <c r="O467" s="185"/>
      <c r="P467" s="186">
        <f>P468</f>
        <v>0</v>
      </c>
      <c r="Q467" s="185"/>
      <c r="R467" s="186">
        <f>R468</f>
        <v>0</v>
      </c>
      <c r="S467" s="185"/>
      <c r="T467" s="187">
        <f>T468</f>
        <v>0</v>
      </c>
      <c r="AR467" s="188" t="s">
        <v>98</v>
      </c>
      <c r="AT467" s="189" t="s">
        <v>81</v>
      </c>
      <c r="AU467" s="189" t="s">
        <v>82</v>
      </c>
      <c r="AY467" s="188" t="s">
        <v>162</v>
      </c>
      <c r="BK467" s="190">
        <f>BK468</f>
        <v>0</v>
      </c>
    </row>
    <row r="468" spans="2:63" s="12" customFormat="1" ht="22.9" customHeight="1">
      <c r="B468" s="177"/>
      <c r="C468" s="178"/>
      <c r="D468" s="179" t="s">
        <v>81</v>
      </c>
      <c r="E468" s="191" t="s">
        <v>1525</v>
      </c>
      <c r="F468" s="191" t="s">
        <v>1526</v>
      </c>
      <c r="G468" s="178"/>
      <c r="H468" s="178"/>
      <c r="I468" s="181"/>
      <c r="J468" s="192">
        <f>BK468</f>
        <v>0</v>
      </c>
      <c r="K468" s="178"/>
      <c r="L468" s="183"/>
      <c r="M468" s="184"/>
      <c r="N468" s="185"/>
      <c r="O468" s="185"/>
      <c r="P468" s="186">
        <f>SUM(P469:P472)</f>
        <v>0</v>
      </c>
      <c r="Q468" s="185"/>
      <c r="R468" s="186">
        <f>SUM(R469:R472)</f>
        <v>0</v>
      </c>
      <c r="S468" s="185"/>
      <c r="T468" s="187">
        <f>SUM(T469:T472)</f>
        <v>0</v>
      </c>
      <c r="AR468" s="188" t="s">
        <v>98</v>
      </c>
      <c r="AT468" s="189" t="s">
        <v>81</v>
      </c>
      <c r="AU468" s="189" t="s">
        <v>89</v>
      </c>
      <c r="AY468" s="188" t="s">
        <v>162</v>
      </c>
      <c r="BK468" s="190">
        <f>SUM(BK469:BK472)</f>
        <v>0</v>
      </c>
    </row>
    <row r="469" spans="1:65" s="2" customFormat="1" ht="16.5" customHeight="1">
      <c r="A469" s="36"/>
      <c r="B469" s="37"/>
      <c r="C469" s="193" t="s">
        <v>887</v>
      </c>
      <c r="D469" s="193" t="s">
        <v>164</v>
      </c>
      <c r="E469" s="194" t="s">
        <v>1527</v>
      </c>
      <c r="F469" s="195" t="s">
        <v>1528</v>
      </c>
      <c r="G469" s="196" t="s">
        <v>569</v>
      </c>
      <c r="H469" s="197">
        <v>3</v>
      </c>
      <c r="I469" s="198"/>
      <c r="J469" s="199">
        <f>ROUND(I469*H469,2)</f>
        <v>0</v>
      </c>
      <c r="K469" s="195" t="s">
        <v>286</v>
      </c>
      <c r="L469" s="41"/>
      <c r="M469" s="200" t="s">
        <v>1</v>
      </c>
      <c r="N469" s="201" t="s">
        <v>47</v>
      </c>
      <c r="O469" s="73"/>
      <c r="P469" s="202">
        <f>O469*H469</f>
        <v>0</v>
      </c>
      <c r="Q469" s="202">
        <v>0</v>
      </c>
      <c r="R469" s="202">
        <f>Q469*H469</f>
        <v>0</v>
      </c>
      <c r="S469" s="202">
        <v>0</v>
      </c>
      <c r="T469" s="203">
        <f>S469*H469</f>
        <v>0</v>
      </c>
      <c r="U469" s="36"/>
      <c r="V469" s="36"/>
      <c r="W469" s="36"/>
      <c r="X469" s="36"/>
      <c r="Y469" s="36"/>
      <c r="Z469" s="36"/>
      <c r="AA469" s="36"/>
      <c r="AB469" s="36"/>
      <c r="AC469" s="36"/>
      <c r="AD469" s="36"/>
      <c r="AE469" s="36"/>
      <c r="AR469" s="204" t="s">
        <v>496</v>
      </c>
      <c r="AT469" s="204" t="s">
        <v>164</v>
      </c>
      <c r="AU469" s="204" t="s">
        <v>91</v>
      </c>
      <c r="AY469" s="18" t="s">
        <v>162</v>
      </c>
      <c r="BE469" s="205">
        <f>IF(N469="základní",J469,0)</f>
        <v>0</v>
      </c>
      <c r="BF469" s="205">
        <f>IF(N469="snížená",J469,0)</f>
        <v>0</v>
      </c>
      <c r="BG469" s="205">
        <f>IF(N469="zákl. přenesená",J469,0)</f>
        <v>0</v>
      </c>
      <c r="BH469" s="205">
        <f>IF(N469="sníž. přenesená",J469,0)</f>
        <v>0</v>
      </c>
      <c r="BI469" s="205">
        <f>IF(N469="nulová",J469,0)</f>
        <v>0</v>
      </c>
      <c r="BJ469" s="18" t="s">
        <v>89</v>
      </c>
      <c r="BK469" s="205">
        <f>ROUND(I469*H469,2)</f>
        <v>0</v>
      </c>
      <c r="BL469" s="18" t="s">
        <v>496</v>
      </c>
      <c r="BM469" s="204" t="s">
        <v>1529</v>
      </c>
    </row>
    <row r="470" spans="1:47" s="2" customFormat="1" ht="68.25">
      <c r="A470" s="36"/>
      <c r="B470" s="37"/>
      <c r="C470" s="38"/>
      <c r="D470" s="208" t="s">
        <v>271</v>
      </c>
      <c r="E470" s="38"/>
      <c r="F470" s="250" t="s">
        <v>1530</v>
      </c>
      <c r="G470" s="38"/>
      <c r="H470" s="38"/>
      <c r="I470" s="251"/>
      <c r="J470" s="38"/>
      <c r="K470" s="38"/>
      <c r="L470" s="41"/>
      <c r="M470" s="252"/>
      <c r="N470" s="253"/>
      <c r="O470" s="73"/>
      <c r="P470" s="73"/>
      <c r="Q470" s="73"/>
      <c r="R470" s="73"/>
      <c r="S470" s="73"/>
      <c r="T470" s="74"/>
      <c r="U470" s="36"/>
      <c r="V470" s="36"/>
      <c r="W470" s="36"/>
      <c r="X470" s="36"/>
      <c r="Y470" s="36"/>
      <c r="Z470" s="36"/>
      <c r="AA470" s="36"/>
      <c r="AB470" s="36"/>
      <c r="AC470" s="36"/>
      <c r="AD470" s="36"/>
      <c r="AE470" s="36"/>
      <c r="AT470" s="18" t="s">
        <v>271</v>
      </c>
      <c r="AU470" s="18" t="s">
        <v>91</v>
      </c>
    </row>
    <row r="471" spans="1:65" s="2" customFormat="1" ht="16.5" customHeight="1">
      <c r="A471" s="36"/>
      <c r="B471" s="37"/>
      <c r="C471" s="193" t="s">
        <v>891</v>
      </c>
      <c r="D471" s="193" t="s">
        <v>164</v>
      </c>
      <c r="E471" s="194" t="s">
        <v>1531</v>
      </c>
      <c r="F471" s="195" t="s">
        <v>1532</v>
      </c>
      <c r="G471" s="196" t="s">
        <v>1090</v>
      </c>
      <c r="H471" s="197">
        <v>49</v>
      </c>
      <c r="I471" s="198"/>
      <c r="J471" s="199">
        <f>ROUND(I471*H471,2)</f>
        <v>0</v>
      </c>
      <c r="K471" s="195" t="s">
        <v>286</v>
      </c>
      <c r="L471" s="41"/>
      <c r="M471" s="200" t="s">
        <v>1</v>
      </c>
      <c r="N471" s="201" t="s">
        <v>47</v>
      </c>
      <c r="O471" s="73"/>
      <c r="P471" s="202">
        <f>O471*H471</f>
        <v>0</v>
      </c>
      <c r="Q471" s="202">
        <v>0</v>
      </c>
      <c r="R471" s="202">
        <f>Q471*H471</f>
        <v>0</v>
      </c>
      <c r="S471" s="202">
        <v>0</v>
      </c>
      <c r="T471" s="203">
        <f>S471*H471</f>
        <v>0</v>
      </c>
      <c r="U471" s="36"/>
      <c r="V471" s="36"/>
      <c r="W471" s="36"/>
      <c r="X471" s="36"/>
      <c r="Y471" s="36"/>
      <c r="Z471" s="36"/>
      <c r="AA471" s="36"/>
      <c r="AB471" s="36"/>
      <c r="AC471" s="36"/>
      <c r="AD471" s="36"/>
      <c r="AE471" s="36"/>
      <c r="AR471" s="204" t="s">
        <v>496</v>
      </c>
      <c r="AT471" s="204" t="s">
        <v>164</v>
      </c>
      <c r="AU471" s="204" t="s">
        <v>91</v>
      </c>
      <c r="AY471" s="18" t="s">
        <v>162</v>
      </c>
      <c r="BE471" s="205">
        <f>IF(N471="základní",J471,0)</f>
        <v>0</v>
      </c>
      <c r="BF471" s="205">
        <f>IF(N471="snížená",J471,0)</f>
        <v>0</v>
      </c>
      <c r="BG471" s="205">
        <f>IF(N471="zákl. přenesená",J471,0)</f>
        <v>0</v>
      </c>
      <c r="BH471" s="205">
        <f>IF(N471="sníž. přenesená",J471,0)</f>
        <v>0</v>
      </c>
      <c r="BI471" s="205">
        <f>IF(N471="nulová",J471,0)</f>
        <v>0</v>
      </c>
      <c r="BJ471" s="18" t="s">
        <v>89</v>
      </c>
      <c r="BK471" s="205">
        <f>ROUND(I471*H471,2)</f>
        <v>0</v>
      </c>
      <c r="BL471" s="18" t="s">
        <v>496</v>
      </c>
      <c r="BM471" s="204" t="s">
        <v>1533</v>
      </c>
    </row>
    <row r="472" spans="1:47" s="2" customFormat="1" ht="68.25">
      <c r="A472" s="36"/>
      <c r="B472" s="37"/>
      <c r="C472" s="38"/>
      <c r="D472" s="208" t="s">
        <v>271</v>
      </c>
      <c r="E472" s="38"/>
      <c r="F472" s="250" t="s">
        <v>1534</v>
      </c>
      <c r="G472" s="38"/>
      <c r="H472" s="38"/>
      <c r="I472" s="251"/>
      <c r="J472" s="38"/>
      <c r="K472" s="38"/>
      <c r="L472" s="41"/>
      <c r="M472" s="252"/>
      <c r="N472" s="253"/>
      <c r="O472" s="73"/>
      <c r="P472" s="73"/>
      <c r="Q472" s="73"/>
      <c r="R472" s="73"/>
      <c r="S472" s="73"/>
      <c r="T472" s="74"/>
      <c r="U472" s="36"/>
      <c r="V472" s="36"/>
      <c r="W472" s="36"/>
      <c r="X472" s="36"/>
      <c r="Y472" s="36"/>
      <c r="Z472" s="36"/>
      <c r="AA472" s="36"/>
      <c r="AB472" s="36"/>
      <c r="AC472" s="36"/>
      <c r="AD472" s="36"/>
      <c r="AE472" s="36"/>
      <c r="AT472" s="18" t="s">
        <v>271</v>
      </c>
      <c r="AU472" s="18" t="s">
        <v>91</v>
      </c>
    </row>
    <row r="473" spans="2:63" s="12" customFormat="1" ht="25.9" customHeight="1">
      <c r="B473" s="177"/>
      <c r="C473" s="178"/>
      <c r="D473" s="179" t="s">
        <v>81</v>
      </c>
      <c r="E473" s="180" t="s">
        <v>1090</v>
      </c>
      <c r="F473" s="180" t="s">
        <v>1535</v>
      </c>
      <c r="G473" s="178"/>
      <c r="H473" s="178"/>
      <c r="I473" s="181"/>
      <c r="J473" s="182">
        <f>BK473</f>
        <v>0</v>
      </c>
      <c r="K473" s="178"/>
      <c r="L473" s="183"/>
      <c r="M473" s="184"/>
      <c r="N473" s="185"/>
      <c r="O473" s="185"/>
      <c r="P473" s="186">
        <f>SUM(P474:P484)</f>
        <v>0</v>
      </c>
      <c r="Q473" s="185"/>
      <c r="R473" s="186">
        <f>SUM(R474:R484)</f>
        <v>0</v>
      </c>
      <c r="S473" s="185"/>
      <c r="T473" s="187">
        <f>SUM(T474:T484)</f>
        <v>0</v>
      </c>
      <c r="AR473" s="188" t="s">
        <v>169</v>
      </c>
      <c r="AT473" s="189" t="s">
        <v>81</v>
      </c>
      <c r="AU473" s="189" t="s">
        <v>82</v>
      </c>
      <c r="AY473" s="188" t="s">
        <v>162</v>
      </c>
      <c r="BK473" s="190">
        <f>SUM(BK474:BK484)</f>
        <v>0</v>
      </c>
    </row>
    <row r="474" spans="1:65" s="2" customFormat="1" ht="16.5" customHeight="1">
      <c r="A474" s="36"/>
      <c r="B474" s="37"/>
      <c r="C474" s="193" t="s">
        <v>895</v>
      </c>
      <c r="D474" s="193" t="s">
        <v>164</v>
      </c>
      <c r="E474" s="194" t="s">
        <v>1536</v>
      </c>
      <c r="F474" s="195" t="s">
        <v>1537</v>
      </c>
      <c r="G474" s="196" t="s">
        <v>1090</v>
      </c>
      <c r="H474" s="197">
        <v>145</v>
      </c>
      <c r="I474" s="198"/>
      <c r="J474" s="199">
        <f>ROUND(I474*H474,2)</f>
        <v>0</v>
      </c>
      <c r="K474" s="195" t="s">
        <v>286</v>
      </c>
      <c r="L474" s="41"/>
      <c r="M474" s="200" t="s">
        <v>1</v>
      </c>
      <c r="N474" s="201" t="s">
        <v>47</v>
      </c>
      <c r="O474" s="73"/>
      <c r="P474" s="202">
        <f>O474*H474</f>
        <v>0</v>
      </c>
      <c r="Q474" s="202">
        <v>0</v>
      </c>
      <c r="R474" s="202">
        <f>Q474*H474</f>
        <v>0</v>
      </c>
      <c r="S474" s="202">
        <v>0</v>
      </c>
      <c r="T474" s="203">
        <f>S474*H474</f>
        <v>0</v>
      </c>
      <c r="U474" s="36"/>
      <c r="V474" s="36"/>
      <c r="W474" s="36"/>
      <c r="X474" s="36"/>
      <c r="Y474" s="36"/>
      <c r="Z474" s="36"/>
      <c r="AA474" s="36"/>
      <c r="AB474" s="36"/>
      <c r="AC474" s="36"/>
      <c r="AD474" s="36"/>
      <c r="AE474" s="36"/>
      <c r="AR474" s="204" t="s">
        <v>1073</v>
      </c>
      <c r="AT474" s="204" t="s">
        <v>164</v>
      </c>
      <c r="AU474" s="204" t="s">
        <v>89</v>
      </c>
      <c r="AY474" s="18" t="s">
        <v>162</v>
      </c>
      <c r="BE474" s="205">
        <f>IF(N474="základní",J474,0)</f>
        <v>0</v>
      </c>
      <c r="BF474" s="205">
        <f>IF(N474="snížená",J474,0)</f>
        <v>0</v>
      </c>
      <c r="BG474" s="205">
        <f>IF(N474="zákl. přenesená",J474,0)</f>
        <v>0</v>
      </c>
      <c r="BH474" s="205">
        <f>IF(N474="sníž. přenesená",J474,0)</f>
        <v>0</v>
      </c>
      <c r="BI474" s="205">
        <f>IF(N474="nulová",J474,0)</f>
        <v>0</v>
      </c>
      <c r="BJ474" s="18" t="s">
        <v>89</v>
      </c>
      <c r="BK474" s="205">
        <f>ROUND(I474*H474,2)</f>
        <v>0</v>
      </c>
      <c r="BL474" s="18" t="s">
        <v>1073</v>
      </c>
      <c r="BM474" s="204" t="s">
        <v>1538</v>
      </c>
    </row>
    <row r="475" spans="1:47" s="2" customFormat="1" ht="19.5">
      <c r="A475" s="36"/>
      <c r="B475" s="37"/>
      <c r="C475" s="38"/>
      <c r="D475" s="208" t="s">
        <v>271</v>
      </c>
      <c r="E475" s="38"/>
      <c r="F475" s="250" t="s">
        <v>1539</v>
      </c>
      <c r="G475" s="38"/>
      <c r="H475" s="38"/>
      <c r="I475" s="251"/>
      <c r="J475" s="38"/>
      <c r="K475" s="38"/>
      <c r="L475" s="41"/>
      <c r="M475" s="252"/>
      <c r="N475" s="253"/>
      <c r="O475" s="73"/>
      <c r="P475" s="73"/>
      <c r="Q475" s="73"/>
      <c r="R475" s="73"/>
      <c r="S475" s="73"/>
      <c r="T475" s="74"/>
      <c r="U475" s="36"/>
      <c r="V475" s="36"/>
      <c r="W475" s="36"/>
      <c r="X475" s="36"/>
      <c r="Y475" s="36"/>
      <c r="Z475" s="36"/>
      <c r="AA475" s="36"/>
      <c r="AB475" s="36"/>
      <c r="AC475" s="36"/>
      <c r="AD475" s="36"/>
      <c r="AE475" s="36"/>
      <c r="AT475" s="18" t="s">
        <v>271</v>
      </c>
      <c r="AU475" s="18" t="s">
        <v>89</v>
      </c>
    </row>
    <row r="476" spans="2:51" s="14" customFormat="1" ht="12">
      <c r="B476" s="217"/>
      <c r="C476" s="218"/>
      <c r="D476" s="208" t="s">
        <v>171</v>
      </c>
      <c r="E476" s="219" t="s">
        <v>1</v>
      </c>
      <c r="F476" s="220" t="s">
        <v>1540</v>
      </c>
      <c r="G476" s="218"/>
      <c r="H476" s="221">
        <v>145</v>
      </c>
      <c r="I476" s="222"/>
      <c r="J476" s="218"/>
      <c r="K476" s="218"/>
      <c r="L476" s="223"/>
      <c r="M476" s="224"/>
      <c r="N476" s="225"/>
      <c r="O476" s="225"/>
      <c r="P476" s="225"/>
      <c r="Q476" s="225"/>
      <c r="R476" s="225"/>
      <c r="S476" s="225"/>
      <c r="T476" s="226"/>
      <c r="AT476" s="227" t="s">
        <v>171</v>
      </c>
      <c r="AU476" s="227" t="s">
        <v>89</v>
      </c>
      <c r="AV476" s="14" t="s">
        <v>91</v>
      </c>
      <c r="AW476" s="14" t="s">
        <v>38</v>
      </c>
      <c r="AX476" s="14" t="s">
        <v>82</v>
      </c>
      <c r="AY476" s="227" t="s">
        <v>162</v>
      </c>
    </row>
    <row r="477" spans="2:51" s="15" customFormat="1" ht="12">
      <c r="B477" s="228"/>
      <c r="C477" s="229"/>
      <c r="D477" s="208" t="s">
        <v>171</v>
      </c>
      <c r="E477" s="230" t="s">
        <v>1</v>
      </c>
      <c r="F477" s="231" t="s">
        <v>174</v>
      </c>
      <c r="G477" s="229"/>
      <c r="H477" s="232">
        <v>145</v>
      </c>
      <c r="I477" s="233"/>
      <c r="J477" s="229"/>
      <c r="K477" s="229"/>
      <c r="L477" s="234"/>
      <c r="M477" s="235"/>
      <c r="N477" s="236"/>
      <c r="O477" s="236"/>
      <c r="P477" s="236"/>
      <c r="Q477" s="236"/>
      <c r="R477" s="236"/>
      <c r="S477" s="236"/>
      <c r="T477" s="237"/>
      <c r="AT477" s="238" t="s">
        <v>171</v>
      </c>
      <c r="AU477" s="238" t="s">
        <v>89</v>
      </c>
      <c r="AV477" s="15" t="s">
        <v>169</v>
      </c>
      <c r="AW477" s="15" t="s">
        <v>38</v>
      </c>
      <c r="AX477" s="15" t="s">
        <v>89</v>
      </c>
      <c r="AY477" s="238" t="s">
        <v>162</v>
      </c>
    </row>
    <row r="478" spans="1:65" s="2" customFormat="1" ht="16.5" customHeight="1">
      <c r="A478" s="36"/>
      <c r="B478" s="37"/>
      <c r="C478" s="193" t="s">
        <v>899</v>
      </c>
      <c r="D478" s="193" t="s">
        <v>164</v>
      </c>
      <c r="E478" s="194" t="s">
        <v>1541</v>
      </c>
      <c r="F478" s="195" t="s">
        <v>1542</v>
      </c>
      <c r="G478" s="196" t="s">
        <v>1090</v>
      </c>
      <c r="H478" s="197">
        <v>110</v>
      </c>
      <c r="I478" s="198"/>
      <c r="J478" s="199">
        <f>ROUND(I478*H478,2)</f>
        <v>0</v>
      </c>
      <c r="K478" s="195" t="s">
        <v>286</v>
      </c>
      <c r="L478" s="41"/>
      <c r="M478" s="200" t="s">
        <v>1</v>
      </c>
      <c r="N478" s="201" t="s">
        <v>47</v>
      </c>
      <c r="O478" s="73"/>
      <c r="P478" s="202">
        <f>O478*H478</f>
        <v>0</v>
      </c>
      <c r="Q478" s="202">
        <v>0</v>
      </c>
      <c r="R478" s="202">
        <f>Q478*H478</f>
        <v>0</v>
      </c>
      <c r="S478" s="202">
        <v>0</v>
      </c>
      <c r="T478" s="203">
        <f>S478*H478</f>
        <v>0</v>
      </c>
      <c r="U478" s="36"/>
      <c r="V478" s="36"/>
      <c r="W478" s="36"/>
      <c r="X478" s="36"/>
      <c r="Y478" s="36"/>
      <c r="Z478" s="36"/>
      <c r="AA478" s="36"/>
      <c r="AB478" s="36"/>
      <c r="AC478" s="36"/>
      <c r="AD478" s="36"/>
      <c r="AE478" s="36"/>
      <c r="AR478" s="204" t="s">
        <v>1073</v>
      </c>
      <c r="AT478" s="204" t="s">
        <v>164</v>
      </c>
      <c r="AU478" s="204" t="s">
        <v>89</v>
      </c>
      <c r="AY478" s="18" t="s">
        <v>162</v>
      </c>
      <c r="BE478" s="205">
        <f>IF(N478="základní",J478,0)</f>
        <v>0</v>
      </c>
      <c r="BF478" s="205">
        <f>IF(N478="snížená",J478,0)</f>
        <v>0</v>
      </c>
      <c r="BG478" s="205">
        <f>IF(N478="zákl. přenesená",J478,0)</f>
        <v>0</v>
      </c>
      <c r="BH478" s="205">
        <f>IF(N478="sníž. přenesená",J478,0)</f>
        <v>0</v>
      </c>
      <c r="BI478" s="205">
        <f>IF(N478="nulová",J478,0)</f>
        <v>0</v>
      </c>
      <c r="BJ478" s="18" t="s">
        <v>89</v>
      </c>
      <c r="BK478" s="205">
        <f>ROUND(I478*H478,2)</f>
        <v>0</v>
      </c>
      <c r="BL478" s="18" t="s">
        <v>1073</v>
      </c>
      <c r="BM478" s="204" t="s">
        <v>1543</v>
      </c>
    </row>
    <row r="479" spans="1:47" s="2" customFormat="1" ht="97.5">
      <c r="A479" s="36"/>
      <c r="B479" s="37"/>
      <c r="C479" s="38"/>
      <c r="D479" s="208" t="s">
        <v>271</v>
      </c>
      <c r="E479" s="38"/>
      <c r="F479" s="250" t="s">
        <v>1544</v>
      </c>
      <c r="G479" s="38"/>
      <c r="H479" s="38"/>
      <c r="I479" s="251"/>
      <c r="J479" s="38"/>
      <c r="K479" s="38"/>
      <c r="L479" s="41"/>
      <c r="M479" s="252"/>
      <c r="N479" s="253"/>
      <c r="O479" s="73"/>
      <c r="P479" s="73"/>
      <c r="Q479" s="73"/>
      <c r="R479" s="73"/>
      <c r="S479" s="73"/>
      <c r="T479" s="74"/>
      <c r="U479" s="36"/>
      <c r="V479" s="36"/>
      <c r="W479" s="36"/>
      <c r="X479" s="36"/>
      <c r="Y479" s="36"/>
      <c r="Z479" s="36"/>
      <c r="AA479" s="36"/>
      <c r="AB479" s="36"/>
      <c r="AC479" s="36"/>
      <c r="AD479" s="36"/>
      <c r="AE479" s="36"/>
      <c r="AT479" s="18" t="s">
        <v>271</v>
      </c>
      <c r="AU479" s="18" t="s">
        <v>89</v>
      </c>
    </row>
    <row r="480" spans="2:51" s="14" customFormat="1" ht="12">
      <c r="B480" s="217"/>
      <c r="C480" s="218"/>
      <c r="D480" s="208" t="s">
        <v>171</v>
      </c>
      <c r="E480" s="219" t="s">
        <v>1</v>
      </c>
      <c r="F480" s="220" t="s">
        <v>1545</v>
      </c>
      <c r="G480" s="218"/>
      <c r="H480" s="221">
        <v>110</v>
      </c>
      <c r="I480" s="222"/>
      <c r="J480" s="218"/>
      <c r="K480" s="218"/>
      <c r="L480" s="223"/>
      <c r="M480" s="224"/>
      <c r="N480" s="225"/>
      <c r="O480" s="225"/>
      <c r="P480" s="225"/>
      <c r="Q480" s="225"/>
      <c r="R480" s="225"/>
      <c r="S480" s="225"/>
      <c r="T480" s="226"/>
      <c r="AT480" s="227" t="s">
        <v>171</v>
      </c>
      <c r="AU480" s="227" t="s">
        <v>89</v>
      </c>
      <c r="AV480" s="14" t="s">
        <v>91</v>
      </c>
      <c r="AW480" s="14" t="s">
        <v>38</v>
      </c>
      <c r="AX480" s="14" t="s">
        <v>82</v>
      </c>
      <c r="AY480" s="227" t="s">
        <v>162</v>
      </c>
    </row>
    <row r="481" spans="2:51" s="15" customFormat="1" ht="12">
      <c r="B481" s="228"/>
      <c r="C481" s="229"/>
      <c r="D481" s="208" t="s">
        <v>171</v>
      </c>
      <c r="E481" s="230" t="s">
        <v>1</v>
      </c>
      <c r="F481" s="231" t="s">
        <v>174</v>
      </c>
      <c r="G481" s="229"/>
      <c r="H481" s="232">
        <v>110</v>
      </c>
      <c r="I481" s="233"/>
      <c r="J481" s="229"/>
      <c r="K481" s="229"/>
      <c r="L481" s="234"/>
      <c r="M481" s="235"/>
      <c r="N481" s="236"/>
      <c r="O481" s="236"/>
      <c r="P481" s="236"/>
      <c r="Q481" s="236"/>
      <c r="R481" s="236"/>
      <c r="S481" s="236"/>
      <c r="T481" s="237"/>
      <c r="AT481" s="238" t="s">
        <v>171</v>
      </c>
      <c r="AU481" s="238" t="s">
        <v>89</v>
      </c>
      <c r="AV481" s="15" t="s">
        <v>169</v>
      </c>
      <c r="AW481" s="15" t="s">
        <v>38</v>
      </c>
      <c r="AX481" s="15" t="s">
        <v>89</v>
      </c>
      <c r="AY481" s="238" t="s">
        <v>162</v>
      </c>
    </row>
    <row r="482" spans="1:65" s="2" customFormat="1" ht="16.5" customHeight="1">
      <c r="A482" s="36"/>
      <c r="B482" s="37"/>
      <c r="C482" s="193" t="s">
        <v>903</v>
      </c>
      <c r="D482" s="193" t="s">
        <v>164</v>
      </c>
      <c r="E482" s="194" t="s">
        <v>1546</v>
      </c>
      <c r="F482" s="195" t="s">
        <v>1547</v>
      </c>
      <c r="G482" s="196" t="s">
        <v>1548</v>
      </c>
      <c r="H482" s="197">
        <v>60</v>
      </c>
      <c r="I482" s="198"/>
      <c r="J482" s="199">
        <f>ROUND(I482*H482,2)</f>
        <v>0</v>
      </c>
      <c r="K482" s="195" t="s">
        <v>168</v>
      </c>
      <c r="L482" s="41"/>
      <c r="M482" s="200" t="s">
        <v>1</v>
      </c>
      <c r="N482" s="201" t="s">
        <v>47</v>
      </c>
      <c r="O482" s="73"/>
      <c r="P482" s="202">
        <f>O482*H482</f>
        <v>0</v>
      </c>
      <c r="Q482" s="202">
        <v>0</v>
      </c>
      <c r="R482" s="202">
        <f>Q482*H482</f>
        <v>0</v>
      </c>
      <c r="S482" s="202">
        <v>0</v>
      </c>
      <c r="T482" s="203">
        <f>S482*H482</f>
        <v>0</v>
      </c>
      <c r="U482" s="36"/>
      <c r="V482" s="36"/>
      <c r="W482" s="36"/>
      <c r="X482" s="36"/>
      <c r="Y482" s="36"/>
      <c r="Z482" s="36"/>
      <c r="AA482" s="36"/>
      <c r="AB482" s="36"/>
      <c r="AC482" s="36"/>
      <c r="AD482" s="36"/>
      <c r="AE482" s="36"/>
      <c r="AR482" s="204" t="s">
        <v>1073</v>
      </c>
      <c r="AT482" s="204" t="s">
        <v>164</v>
      </c>
      <c r="AU482" s="204" t="s">
        <v>89</v>
      </c>
      <c r="AY482" s="18" t="s">
        <v>162</v>
      </c>
      <c r="BE482" s="205">
        <f>IF(N482="základní",J482,0)</f>
        <v>0</v>
      </c>
      <c r="BF482" s="205">
        <f>IF(N482="snížená",J482,0)</f>
        <v>0</v>
      </c>
      <c r="BG482" s="205">
        <f>IF(N482="zákl. přenesená",J482,0)</f>
        <v>0</v>
      </c>
      <c r="BH482" s="205">
        <f>IF(N482="sníž. přenesená",J482,0)</f>
        <v>0</v>
      </c>
      <c r="BI482" s="205">
        <f>IF(N482="nulová",J482,0)</f>
        <v>0</v>
      </c>
      <c r="BJ482" s="18" t="s">
        <v>89</v>
      </c>
      <c r="BK482" s="205">
        <f>ROUND(I482*H482,2)</f>
        <v>0</v>
      </c>
      <c r="BL482" s="18" t="s">
        <v>1073</v>
      </c>
      <c r="BM482" s="204" t="s">
        <v>1549</v>
      </c>
    </row>
    <row r="483" spans="2:51" s="14" customFormat="1" ht="12">
      <c r="B483" s="217"/>
      <c r="C483" s="218"/>
      <c r="D483" s="208" t="s">
        <v>171</v>
      </c>
      <c r="E483" s="219" t="s">
        <v>1</v>
      </c>
      <c r="F483" s="220" t="s">
        <v>1550</v>
      </c>
      <c r="G483" s="218"/>
      <c r="H483" s="221">
        <v>60</v>
      </c>
      <c r="I483" s="222"/>
      <c r="J483" s="218"/>
      <c r="K483" s="218"/>
      <c r="L483" s="223"/>
      <c r="M483" s="224"/>
      <c r="N483" s="225"/>
      <c r="O483" s="225"/>
      <c r="P483" s="225"/>
      <c r="Q483" s="225"/>
      <c r="R483" s="225"/>
      <c r="S483" s="225"/>
      <c r="T483" s="226"/>
      <c r="AT483" s="227" t="s">
        <v>171</v>
      </c>
      <c r="AU483" s="227" t="s">
        <v>89</v>
      </c>
      <c r="AV483" s="14" t="s">
        <v>91</v>
      </c>
      <c r="AW483" s="14" t="s">
        <v>38</v>
      </c>
      <c r="AX483" s="14" t="s">
        <v>82</v>
      </c>
      <c r="AY483" s="227" t="s">
        <v>162</v>
      </c>
    </row>
    <row r="484" spans="2:51" s="15" customFormat="1" ht="12">
      <c r="B484" s="228"/>
      <c r="C484" s="229"/>
      <c r="D484" s="208" t="s">
        <v>171</v>
      </c>
      <c r="E484" s="230" t="s">
        <v>1</v>
      </c>
      <c r="F484" s="231" t="s">
        <v>174</v>
      </c>
      <c r="G484" s="229"/>
      <c r="H484" s="232">
        <v>60</v>
      </c>
      <c r="I484" s="233"/>
      <c r="J484" s="229"/>
      <c r="K484" s="229"/>
      <c r="L484" s="234"/>
      <c r="M484" s="235"/>
      <c r="N484" s="236"/>
      <c r="O484" s="236"/>
      <c r="P484" s="236"/>
      <c r="Q484" s="236"/>
      <c r="R484" s="236"/>
      <c r="S484" s="236"/>
      <c r="T484" s="237"/>
      <c r="AT484" s="238" t="s">
        <v>171</v>
      </c>
      <c r="AU484" s="238" t="s">
        <v>89</v>
      </c>
      <c r="AV484" s="15" t="s">
        <v>169</v>
      </c>
      <c r="AW484" s="15" t="s">
        <v>38</v>
      </c>
      <c r="AX484" s="15" t="s">
        <v>89</v>
      </c>
      <c r="AY484" s="238" t="s">
        <v>162</v>
      </c>
    </row>
    <row r="485" spans="2:63" s="12" customFormat="1" ht="25.9" customHeight="1">
      <c r="B485" s="177"/>
      <c r="C485" s="178"/>
      <c r="D485" s="179" t="s">
        <v>81</v>
      </c>
      <c r="E485" s="180" t="s">
        <v>1067</v>
      </c>
      <c r="F485" s="180" t="s">
        <v>1067</v>
      </c>
      <c r="G485" s="178"/>
      <c r="H485" s="178"/>
      <c r="I485" s="181"/>
      <c r="J485" s="182">
        <f>BK485</f>
        <v>0</v>
      </c>
      <c r="K485" s="178"/>
      <c r="L485" s="183"/>
      <c r="M485" s="184"/>
      <c r="N485" s="185"/>
      <c r="O485" s="185"/>
      <c r="P485" s="186">
        <f>P486</f>
        <v>0</v>
      </c>
      <c r="Q485" s="185"/>
      <c r="R485" s="186">
        <f>R486</f>
        <v>0</v>
      </c>
      <c r="S485" s="185"/>
      <c r="T485" s="187">
        <f>T486</f>
        <v>0</v>
      </c>
      <c r="AR485" s="188" t="s">
        <v>169</v>
      </c>
      <c r="AT485" s="189" t="s">
        <v>81</v>
      </c>
      <c r="AU485" s="189" t="s">
        <v>82</v>
      </c>
      <c r="AY485" s="188" t="s">
        <v>162</v>
      </c>
      <c r="BK485" s="190">
        <f>BK486</f>
        <v>0</v>
      </c>
    </row>
    <row r="486" spans="2:63" s="12" customFormat="1" ht="22.9" customHeight="1">
      <c r="B486" s="177"/>
      <c r="C486" s="178"/>
      <c r="D486" s="179" t="s">
        <v>81</v>
      </c>
      <c r="E486" s="191" t="s">
        <v>1085</v>
      </c>
      <c r="F486" s="191" t="s">
        <v>1086</v>
      </c>
      <c r="G486" s="178"/>
      <c r="H486" s="178"/>
      <c r="I486" s="181"/>
      <c r="J486" s="192">
        <f>BK486</f>
        <v>0</v>
      </c>
      <c r="K486" s="178"/>
      <c r="L486" s="183"/>
      <c r="M486" s="184"/>
      <c r="N486" s="185"/>
      <c r="O486" s="185"/>
      <c r="P486" s="186">
        <f>SUM(P487:P488)</f>
        <v>0</v>
      </c>
      <c r="Q486" s="185"/>
      <c r="R486" s="186">
        <f>SUM(R487:R488)</f>
        <v>0</v>
      </c>
      <c r="S486" s="185"/>
      <c r="T486" s="187">
        <f>SUM(T487:T488)</f>
        <v>0</v>
      </c>
      <c r="AR486" s="188" t="s">
        <v>169</v>
      </c>
      <c r="AT486" s="189" t="s">
        <v>81</v>
      </c>
      <c r="AU486" s="189" t="s">
        <v>89</v>
      </c>
      <c r="AY486" s="188" t="s">
        <v>162</v>
      </c>
      <c r="BK486" s="190">
        <f>SUM(BK487:BK488)</f>
        <v>0</v>
      </c>
    </row>
    <row r="487" spans="1:65" s="2" customFormat="1" ht="16.5" customHeight="1">
      <c r="A487" s="36"/>
      <c r="B487" s="37"/>
      <c r="C487" s="193" t="s">
        <v>907</v>
      </c>
      <c r="D487" s="193" t="s">
        <v>164</v>
      </c>
      <c r="E487" s="194" t="s">
        <v>1098</v>
      </c>
      <c r="F487" s="195" t="s">
        <v>1099</v>
      </c>
      <c r="G487" s="196" t="s">
        <v>1090</v>
      </c>
      <c r="H487" s="197">
        <v>200</v>
      </c>
      <c r="I487" s="198"/>
      <c r="J487" s="199">
        <f>ROUND(I487*H487,2)</f>
        <v>0</v>
      </c>
      <c r="K487" s="195" t="s">
        <v>286</v>
      </c>
      <c r="L487" s="41"/>
      <c r="M487" s="200" t="s">
        <v>1</v>
      </c>
      <c r="N487" s="201" t="s">
        <v>47</v>
      </c>
      <c r="O487" s="73"/>
      <c r="P487" s="202">
        <f>O487*H487</f>
        <v>0</v>
      </c>
      <c r="Q487" s="202">
        <v>0</v>
      </c>
      <c r="R487" s="202">
        <f>Q487*H487</f>
        <v>0</v>
      </c>
      <c r="S487" s="202">
        <v>0</v>
      </c>
      <c r="T487" s="203">
        <f>S487*H487</f>
        <v>0</v>
      </c>
      <c r="U487" s="36"/>
      <c r="V487" s="36"/>
      <c r="W487" s="36"/>
      <c r="X487" s="36"/>
      <c r="Y487" s="36"/>
      <c r="Z487" s="36"/>
      <c r="AA487" s="36"/>
      <c r="AB487" s="36"/>
      <c r="AC487" s="36"/>
      <c r="AD487" s="36"/>
      <c r="AE487" s="36"/>
      <c r="AR487" s="204" t="s">
        <v>1073</v>
      </c>
      <c r="AT487" s="204" t="s">
        <v>164</v>
      </c>
      <c r="AU487" s="204" t="s">
        <v>91</v>
      </c>
      <c r="AY487" s="18" t="s">
        <v>162</v>
      </c>
      <c r="BE487" s="205">
        <f>IF(N487="základní",J487,0)</f>
        <v>0</v>
      </c>
      <c r="BF487" s="205">
        <f>IF(N487="snížená",J487,0)</f>
        <v>0</v>
      </c>
      <c r="BG487" s="205">
        <f>IF(N487="zákl. přenesená",J487,0)</f>
        <v>0</v>
      </c>
      <c r="BH487" s="205">
        <f>IF(N487="sníž. přenesená",J487,0)</f>
        <v>0</v>
      </c>
      <c r="BI487" s="205">
        <f>IF(N487="nulová",J487,0)</f>
        <v>0</v>
      </c>
      <c r="BJ487" s="18" t="s">
        <v>89</v>
      </c>
      <c r="BK487" s="205">
        <f>ROUND(I487*H487,2)</f>
        <v>0</v>
      </c>
      <c r="BL487" s="18" t="s">
        <v>1073</v>
      </c>
      <c r="BM487" s="204" t="s">
        <v>1551</v>
      </c>
    </row>
    <row r="488" spans="1:47" s="2" customFormat="1" ht="39">
      <c r="A488" s="36"/>
      <c r="B488" s="37"/>
      <c r="C488" s="38"/>
      <c r="D488" s="208" t="s">
        <v>271</v>
      </c>
      <c r="E488" s="38"/>
      <c r="F488" s="250" t="s">
        <v>1096</v>
      </c>
      <c r="G488" s="38"/>
      <c r="H488" s="38"/>
      <c r="I488" s="251"/>
      <c r="J488" s="38"/>
      <c r="K488" s="38"/>
      <c r="L488" s="41"/>
      <c r="M488" s="265"/>
      <c r="N488" s="266"/>
      <c r="O488" s="267"/>
      <c r="P488" s="267"/>
      <c r="Q488" s="267"/>
      <c r="R488" s="267"/>
      <c r="S488" s="267"/>
      <c r="T488" s="268"/>
      <c r="U488" s="36"/>
      <c r="V488" s="36"/>
      <c r="W488" s="36"/>
      <c r="X488" s="36"/>
      <c r="Y488" s="36"/>
      <c r="Z488" s="36"/>
      <c r="AA488" s="36"/>
      <c r="AB488" s="36"/>
      <c r="AC488" s="36"/>
      <c r="AD488" s="36"/>
      <c r="AE488" s="36"/>
      <c r="AT488" s="18" t="s">
        <v>271</v>
      </c>
      <c r="AU488" s="18" t="s">
        <v>91</v>
      </c>
    </row>
    <row r="489" spans="1:31" s="2" customFormat="1" ht="6.95" customHeight="1">
      <c r="A489" s="36"/>
      <c r="B489" s="56"/>
      <c r="C489" s="57"/>
      <c r="D489" s="57"/>
      <c r="E489" s="57"/>
      <c r="F489" s="57"/>
      <c r="G489" s="57"/>
      <c r="H489" s="57"/>
      <c r="I489" s="57"/>
      <c r="J489" s="57"/>
      <c r="K489" s="57"/>
      <c r="L489" s="41"/>
      <c r="M489" s="36"/>
      <c r="O489" s="36"/>
      <c r="P489" s="36"/>
      <c r="Q489" s="36"/>
      <c r="R489" s="36"/>
      <c r="S489" s="36"/>
      <c r="T489" s="36"/>
      <c r="U489" s="36"/>
      <c r="V489" s="36"/>
      <c r="W489" s="36"/>
      <c r="X489" s="36"/>
      <c r="Y489" s="36"/>
      <c r="Z489" s="36"/>
      <c r="AA489" s="36"/>
      <c r="AB489" s="36"/>
      <c r="AC489" s="36"/>
      <c r="AD489" s="36"/>
      <c r="AE489" s="36"/>
    </row>
  </sheetData>
  <sheetProtection algorithmName="SHA-512" hashValue="6febsJ354R8do6fLf1cv/RETRoPGXlyIeQWamQWpHrCk6/4YO9R5T87mrlm5OJZJQ9gM2dLd4wuCAGuxjmdvEw==" saltValue="NSEonPWue+U9TvwnzfWCrg==" spinCount="100000" sheet="1" objects="1" scenarios="1" formatColumns="0" formatRows="0" autoFilter="0"/>
  <autoFilter ref="C137:K488"/>
  <mergeCells count="12">
    <mergeCell ref="E130:H130"/>
    <mergeCell ref="L2:V2"/>
    <mergeCell ref="E85:H85"/>
    <mergeCell ref="E87:H87"/>
    <mergeCell ref="E89:H89"/>
    <mergeCell ref="E126:H126"/>
    <mergeCell ref="E128:H128"/>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31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76"/>
      <c r="M2" s="276"/>
      <c r="N2" s="276"/>
      <c r="O2" s="276"/>
      <c r="P2" s="276"/>
      <c r="Q2" s="276"/>
      <c r="R2" s="276"/>
      <c r="S2" s="276"/>
      <c r="T2" s="276"/>
      <c r="U2" s="276"/>
      <c r="V2" s="276"/>
      <c r="AT2" s="18" t="s">
        <v>100</v>
      </c>
    </row>
    <row r="3" spans="2:46" s="1" customFormat="1" ht="6.95" customHeight="1">
      <c r="B3" s="117"/>
      <c r="C3" s="118"/>
      <c r="D3" s="118"/>
      <c r="E3" s="118"/>
      <c r="F3" s="118"/>
      <c r="G3" s="118"/>
      <c r="H3" s="118"/>
      <c r="I3" s="118"/>
      <c r="J3" s="118"/>
      <c r="K3" s="118"/>
      <c r="L3" s="21"/>
      <c r="AT3" s="18" t="s">
        <v>91</v>
      </c>
    </row>
    <row r="4" spans="2:46" s="1" customFormat="1" ht="24.95" customHeight="1">
      <c r="B4" s="21"/>
      <c r="D4" s="119" t="s">
        <v>116</v>
      </c>
      <c r="L4" s="21"/>
      <c r="M4" s="120" t="s">
        <v>10</v>
      </c>
      <c r="AT4" s="18" t="s">
        <v>4</v>
      </c>
    </row>
    <row r="5" spans="2:12" s="1" customFormat="1" ht="6.95" customHeight="1">
      <c r="B5" s="21"/>
      <c r="L5" s="21"/>
    </row>
    <row r="6" spans="2:12" s="1" customFormat="1" ht="12" customHeight="1">
      <c r="B6" s="21"/>
      <c r="D6" s="121" t="s">
        <v>16</v>
      </c>
      <c r="L6" s="21"/>
    </row>
    <row r="7" spans="2:12" s="1" customFormat="1" ht="16.5" customHeight="1">
      <c r="B7" s="21"/>
      <c r="E7" s="324" t="str">
        <f>'Rekapitulace stavby'!K6</f>
        <v>LF objekt ZZ – rekonstrukce krovu, střechy, zateplení a výměna oken</v>
      </c>
      <c r="F7" s="325"/>
      <c r="G7" s="325"/>
      <c r="H7" s="325"/>
      <c r="L7" s="21"/>
    </row>
    <row r="8" spans="2:12" s="1" customFormat="1" ht="12" customHeight="1">
      <c r="B8" s="21"/>
      <c r="D8" s="121" t="s">
        <v>117</v>
      </c>
      <c r="L8" s="21"/>
    </row>
    <row r="9" spans="1:31" s="2" customFormat="1" ht="16.5" customHeight="1">
      <c r="A9" s="36"/>
      <c r="B9" s="41"/>
      <c r="C9" s="36"/>
      <c r="D9" s="36"/>
      <c r="E9" s="324" t="s">
        <v>118</v>
      </c>
      <c r="F9" s="326"/>
      <c r="G9" s="326"/>
      <c r="H9" s="326"/>
      <c r="I9" s="36"/>
      <c r="J9" s="36"/>
      <c r="K9" s="36"/>
      <c r="L9" s="53"/>
      <c r="S9" s="36"/>
      <c r="T9" s="36"/>
      <c r="U9" s="36"/>
      <c r="V9" s="36"/>
      <c r="W9" s="36"/>
      <c r="X9" s="36"/>
      <c r="Y9" s="36"/>
      <c r="Z9" s="36"/>
      <c r="AA9" s="36"/>
      <c r="AB9" s="36"/>
      <c r="AC9" s="36"/>
      <c r="AD9" s="36"/>
      <c r="AE9" s="36"/>
    </row>
    <row r="10" spans="1:31" s="2" customFormat="1" ht="12" customHeight="1">
      <c r="A10" s="36"/>
      <c r="B10" s="41"/>
      <c r="C10" s="36"/>
      <c r="D10" s="121" t="s">
        <v>119</v>
      </c>
      <c r="E10" s="36"/>
      <c r="F10" s="36"/>
      <c r="G10" s="36"/>
      <c r="H10" s="36"/>
      <c r="I10" s="36"/>
      <c r="J10" s="36"/>
      <c r="K10" s="36"/>
      <c r="L10" s="53"/>
      <c r="S10" s="36"/>
      <c r="T10" s="36"/>
      <c r="U10" s="36"/>
      <c r="V10" s="36"/>
      <c r="W10" s="36"/>
      <c r="X10" s="36"/>
      <c r="Y10" s="36"/>
      <c r="Z10" s="36"/>
      <c r="AA10" s="36"/>
      <c r="AB10" s="36"/>
      <c r="AC10" s="36"/>
      <c r="AD10" s="36"/>
      <c r="AE10" s="36"/>
    </row>
    <row r="11" spans="1:31" s="2" customFormat="1" ht="16.5" customHeight="1">
      <c r="A11" s="36"/>
      <c r="B11" s="41"/>
      <c r="C11" s="36"/>
      <c r="D11" s="36"/>
      <c r="E11" s="327" t="s">
        <v>1552</v>
      </c>
      <c r="F11" s="326"/>
      <c r="G11" s="326"/>
      <c r="H11" s="326"/>
      <c r="I11" s="36"/>
      <c r="J11" s="36"/>
      <c r="K11" s="36"/>
      <c r="L11" s="53"/>
      <c r="S11" s="36"/>
      <c r="T11" s="36"/>
      <c r="U11" s="36"/>
      <c r="V11" s="36"/>
      <c r="W11" s="36"/>
      <c r="X11" s="36"/>
      <c r="Y11" s="36"/>
      <c r="Z11" s="36"/>
      <c r="AA11" s="36"/>
      <c r="AB11" s="36"/>
      <c r="AC11" s="36"/>
      <c r="AD11" s="36"/>
      <c r="AE11" s="36"/>
    </row>
    <row r="12" spans="1:31" s="2" customFormat="1" ht="12">
      <c r="A12" s="36"/>
      <c r="B12" s="41"/>
      <c r="C12" s="36"/>
      <c r="D12" s="36"/>
      <c r="E12" s="36"/>
      <c r="F12" s="36"/>
      <c r="G12" s="36"/>
      <c r="H12" s="36"/>
      <c r="I12" s="36"/>
      <c r="J12" s="36"/>
      <c r="K12" s="36"/>
      <c r="L12" s="53"/>
      <c r="S12" s="36"/>
      <c r="T12" s="36"/>
      <c r="U12" s="36"/>
      <c r="V12" s="36"/>
      <c r="W12" s="36"/>
      <c r="X12" s="36"/>
      <c r="Y12" s="36"/>
      <c r="Z12" s="36"/>
      <c r="AA12" s="36"/>
      <c r="AB12" s="36"/>
      <c r="AC12" s="36"/>
      <c r="AD12" s="36"/>
      <c r="AE12" s="36"/>
    </row>
    <row r="13" spans="1:31" s="2" customFormat="1" ht="12" customHeight="1">
      <c r="A13" s="36"/>
      <c r="B13" s="41"/>
      <c r="C13" s="36"/>
      <c r="D13" s="121" t="s">
        <v>18</v>
      </c>
      <c r="E13" s="36"/>
      <c r="F13" s="112" t="s">
        <v>19</v>
      </c>
      <c r="G13" s="36"/>
      <c r="H13" s="36"/>
      <c r="I13" s="121" t="s">
        <v>20</v>
      </c>
      <c r="J13" s="112" t="s">
        <v>1</v>
      </c>
      <c r="K13" s="36"/>
      <c r="L13" s="53"/>
      <c r="S13" s="36"/>
      <c r="T13" s="36"/>
      <c r="U13" s="36"/>
      <c r="V13" s="36"/>
      <c r="W13" s="36"/>
      <c r="X13" s="36"/>
      <c r="Y13" s="36"/>
      <c r="Z13" s="36"/>
      <c r="AA13" s="36"/>
      <c r="AB13" s="36"/>
      <c r="AC13" s="36"/>
      <c r="AD13" s="36"/>
      <c r="AE13" s="36"/>
    </row>
    <row r="14" spans="1:31" s="2" customFormat="1" ht="12" customHeight="1">
      <c r="A14" s="36"/>
      <c r="B14" s="41"/>
      <c r="C14" s="36"/>
      <c r="D14" s="121" t="s">
        <v>22</v>
      </c>
      <c r="E14" s="36"/>
      <c r="F14" s="112" t="s">
        <v>23</v>
      </c>
      <c r="G14" s="36"/>
      <c r="H14" s="36"/>
      <c r="I14" s="121" t="s">
        <v>24</v>
      </c>
      <c r="J14" s="122" t="str">
        <f>'Rekapitulace stavby'!AN8</f>
        <v>11. 9. 2021</v>
      </c>
      <c r="K14" s="36"/>
      <c r="L14" s="53"/>
      <c r="S14" s="36"/>
      <c r="T14" s="36"/>
      <c r="U14" s="36"/>
      <c r="V14" s="36"/>
      <c r="W14" s="36"/>
      <c r="X14" s="36"/>
      <c r="Y14" s="36"/>
      <c r="Z14" s="36"/>
      <c r="AA14" s="36"/>
      <c r="AB14" s="36"/>
      <c r="AC14" s="36"/>
      <c r="AD14" s="36"/>
      <c r="AE14" s="36"/>
    </row>
    <row r="15" spans="1:31" s="2" customFormat="1" ht="10.9" customHeight="1">
      <c r="A15" s="36"/>
      <c r="B15" s="41"/>
      <c r="C15" s="36"/>
      <c r="D15" s="36"/>
      <c r="E15" s="36"/>
      <c r="F15" s="36"/>
      <c r="G15" s="36"/>
      <c r="H15" s="36"/>
      <c r="I15" s="36"/>
      <c r="J15" s="36"/>
      <c r="K15" s="36"/>
      <c r="L15" s="53"/>
      <c r="S15" s="36"/>
      <c r="T15" s="36"/>
      <c r="U15" s="36"/>
      <c r="V15" s="36"/>
      <c r="W15" s="36"/>
      <c r="X15" s="36"/>
      <c r="Y15" s="36"/>
      <c r="Z15" s="36"/>
      <c r="AA15" s="36"/>
      <c r="AB15" s="36"/>
      <c r="AC15" s="36"/>
      <c r="AD15" s="36"/>
      <c r="AE15" s="36"/>
    </row>
    <row r="16" spans="1:31" s="2" customFormat="1" ht="12" customHeight="1">
      <c r="A16" s="36"/>
      <c r="B16" s="41"/>
      <c r="C16" s="36"/>
      <c r="D16" s="121" t="s">
        <v>30</v>
      </c>
      <c r="E16" s="36"/>
      <c r="F16" s="36"/>
      <c r="G16" s="36"/>
      <c r="H16" s="36"/>
      <c r="I16" s="121" t="s">
        <v>31</v>
      </c>
      <c r="J16" s="112" t="s">
        <v>1</v>
      </c>
      <c r="K16" s="36"/>
      <c r="L16" s="53"/>
      <c r="S16" s="36"/>
      <c r="T16" s="36"/>
      <c r="U16" s="36"/>
      <c r="V16" s="36"/>
      <c r="W16" s="36"/>
      <c r="X16" s="36"/>
      <c r="Y16" s="36"/>
      <c r="Z16" s="36"/>
      <c r="AA16" s="36"/>
      <c r="AB16" s="36"/>
      <c r="AC16" s="36"/>
      <c r="AD16" s="36"/>
      <c r="AE16" s="36"/>
    </row>
    <row r="17" spans="1:31" s="2" customFormat="1" ht="18" customHeight="1">
      <c r="A17" s="36"/>
      <c r="B17" s="41"/>
      <c r="C17" s="36"/>
      <c r="D17" s="36"/>
      <c r="E17" s="112" t="s">
        <v>32</v>
      </c>
      <c r="F17" s="36"/>
      <c r="G17" s="36"/>
      <c r="H17" s="36"/>
      <c r="I17" s="121" t="s">
        <v>33</v>
      </c>
      <c r="J17" s="112" t="s">
        <v>1</v>
      </c>
      <c r="K17" s="36"/>
      <c r="L17" s="53"/>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53"/>
      <c r="S18" s="36"/>
      <c r="T18" s="36"/>
      <c r="U18" s="36"/>
      <c r="V18" s="36"/>
      <c r="W18" s="36"/>
      <c r="X18" s="36"/>
      <c r="Y18" s="36"/>
      <c r="Z18" s="36"/>
      <c r="AA18" s="36"/>
      <c r="AB18" s="36"/>
      <c r="AC18" s="36"/>
      <c r="AD18" s="36"/>
      <c r="AE18" s="36"/>
    </row>
    <row r="19" spans="1:31" s="2" customFormat="1" ht="12" customHeight="1">
      <c r="A19" s="36"/>
      <c r="B19" s="41"/>
      <c r="C19" s="36"/>
      <c r="D19" s="121" t="s">
        <v>34</v>
      </c>
      <c r="E19" s="36"/>
      <c r="F19" s="36"/>
      <c r="G19" s="36"/>
      <c r="H19" s="36"/>
      <c r="I19" s="121" t="s">
        <v>31</v>
      </c>
      <c r="J19" s="31" t="str">
        <f>'Rekapitulace stavby'!AN13</f>
        <v>Vyplň údaj</v>
      </c>
      <c r="K19" s="36"/>
      <c r="L19" s="53"/>
      <c r="S19" s="36"/>
      <c r="T19" s="36"/>
      <c r="U19" s="36"/>
      <c r="V19" s="36"/>
      <c r="W19" s="36"/>
      <c r="X19" s="36"/>
      <c r="Y19" s="36"/>
      <c r="Z19" s="36"/>
      <c r="AA19" s="36"/>
      <c r="AB19" s="36"/>
      <c r="AC19" s="36"/>
      <c r="AD19" s="36"/>
      <c r="AE19" s="36"/>
    </row>
    <row r="20" spans="1:31" s="2" customFormat="1" ht="18" customHeight="1">
      <c r="A20" s="36"/>
      <c r="B20" s="41"/>
      <c r="C20" s="36"/>
      <c r="D20" s="36"/>
      <c r="E20" s="328" t="str">
        <f>'Rekapitulace stavby'!E14</f>
        <v>Vyplň údaj</v>
      </c>
      <c r="F20" s="329"/>
      <c r="G20" s="329"/>
      <c r="H20" s="329"/>
      <c r="I20" s="121" t="s">
        <v>33</v>
      </c>
      <c r="J20" s="31" t="str">
        <f>'Rekapitulace stavby'!AN14</f>
        <v>Vyplň údaj</v>
      </c>
      <c r="K20" s="36"/>
      <c r="L20" s="53"/>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53"/>
      <c r="S21" s="36"/>
      <c r="T21" s="36"/>
      <c r="U21" s="36"/>
      <c r="V21" s="36"/>
      <c r="W21" s="36"/>
      <c r="X21" s="36"/>
      <c r="Y21" s="36"/>
      <c r="Z21" s="36"/>
      <c r="AA21" s="36"/>
      <c r="AB21" s="36"/>
      <c r="AC21" s="36"/>
      <c r="AD21" s="36"/>
      <c r="AE21" s="36"/>
    </row>
    <row r="22" spans="1:31" s="2" customFormat="1" ht="12" customHeight="1">
      <c r="A22" s="36"/>
      <c r="B22" s="41"/>
      <c r="C22" s="36"/>
      <c r="D22" s="121" t="s">
        <v>36</v>
      </c>
      <c r="E22" s="36"/>
      <c r="F22" s="36"/>
      <c r="G22" s="36"/>
      <c r="H22" s="36"/>
      <c r="I22" s="121" t="s">
        <v>31</v>
      </c>
      <c r="J22" s="112" t="s">
        <v>1</v>
      </c>
      <c r="K22" s="36"/>
      <c r="L22" s="53"/>
      <c r="S22" s="36"/>
      <c r="T22" s="36"/>
      <c r="U22" s="36"/>
      <c r="V22" s="36"/>
      <c r="W22" s="36"/>
      <c r="X22" s="36"/>
      <c r="Y22" s="36"/>
      <c r="Z22" s="36"/>
      <c r="AA22" s="36"/>
      <c r="AB22" s="36"/>
      <c r="AC22" s="36"/>
      <c r="AD22" s="36"/>
      <c r="AE22" s="36"/>
    </row>
    <row r="23" spans="1:31" s="2" customFormat="1" ht="18" customHeight="1">
      <c r="A23" s="36"/>
      <c r="B23" s="41"/>
      <c r="C23" s="36"/>
      <c r="D23" s="36"/>
      <c r="E23" s="112" t="s">
        <v>37</v>
      </c>
      <c r="F23" s="36"/>
      <c r="G23" s="36"/>
      <c r="H23" s="36"/>
      <c r="I23" s="121" t="s">
        <v>33</v>
      </c>
      <c r="J23" s="112" t="s">
        <v>1</v>
      </c>
      <c r="K23" s="36"/>
      <c r="L23" s="53"/>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53"/>
      <c r="S24" s="36"/>
      <c r="T24" s="36"/>
      <c r="U24" s="36"/>
      <c r="V24" s="36"/>
      <c r="W24" s="36"/>
      <c r="X24" s="36"/>
      <c r="Y24" s="36"/>
      <c r="Z24" s="36"/>
      <c r="AA24" s="36"/>
      <c r="AB24" s="36"/>
      <c r="AC24" s="36"/>
      <c r="AD24" s="36"/>
      <c r="AE24" s="36"/>
    </row>
    <row r="25" spans="1:31" s="2" customFormat="1" ht="12" customHeight="1">
      <c r="A25" s="36"/>
      <c r="B25" s="41"/>
      <c r="C25" s="36"/>
      <c r="D25" s="121" t="s">
        <v>39</v>
      </c>
      <c r="E25" s="36"/>
      <c r="F25" s="36"/>
      <c r="G25" s="36"/>
      <c r="H25" s="36"/>
      <c r="I25" s="121" t="s">
        <v>31</v>
      </c>
      <c r="J25" s="112" t="str">
        <f>IF('Rekapitulace stavby'!AN19="","",'Rekapitulace stavby'!AN19)</f>
        <v/>
      </c>
      <c r="K25" s="36"/>
      <c r="L25" s="53"/>
      <c r="S25" s="36"/>
      <c r="T25" s="36"/>
      <c r="U25" s="36"/>
      <c r="V25" s="36"/>
      <c r="W25" s="36"/>
      <c r="X25" s="36"/>
      <c r="Y25" s="36"/>
      <c r="Z25" s="36"/>
      <c r="AA25" s="36"/>
      <c r="AB25" s="36"/>
      <c r="AC25" s="36"/>
      <c r="AD25" s="36"/>
      <c r="AE25" s="36"/>
    </row>
    <row r="26" spans="1:31" s="2" customFormat="1" ht="18" customHeight="1">
      <c r="A26" s="36"/>
      <c r="B26" s="41"/>
      <c r="C26" s="36"/>
      <c r="D26" s="36"/>
      <c r="E26" s="112" t="str">
        <f>IF('Rekapitulace stavby'!E20="","",'Rekapitulace stavby'!E20)</f>
        <v xml:space="preserve"> </v>
      </c>
      <c r="F26" s="36"/>
      <c r="G26" s="36"/>
      <c r="H26" s="36"/>
      <c r="I26" s="121" t="s">
        <v>33</v>
      </c>
      <c r="J26" s="112" t="str">
        <f>IF('Rekapitulace stavby'!AN20="","",'Rekapitulace stavby'!AN20)</f>
        <v/>
      </c>
      <c r="K26" s="36"/>
      <c r="L26" s="53"/>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53"/>
      <c r="S27" s="36"/>
      <c r="T27" s="36"/>
      <c r="U27" s="36"/>
      <c r="V27" s="36"/>
      <c r="W27" s="36"/>
      <c r="X27" s="36"/>
      <c r="Y27" s="36"/>
      <c r="Z27" s="36"/>
      <c r="AA27" s="36"/>
      <c r="AB27" s="36"/>
      <c r="AC27" s="36"/>
      <c r="AD27" s="36"/>
      <c r="AE27" s="36"/>
    </row>
    <row r="28" spans="1:31" s="2" customFormat="1" ht="12" customHeight="1">
      <c r="A28" s="36"/>
      <c r="B28" s="41"/>
      <c r="C28" s="36"/>
      <c r="D28" s="121" t="s">
        <v>40</v>
      </c>
      <c r="E28" s="36"/>
      <c r="F28" s="36"/>
      <c r="G28" s="36"/>
      <c r="H28" s="36"/>
      <c r="I28" s="36"/>
      <c r="J28" s="36"/>
      <c r="K28" s="36"/>
      <c r="L28" s="53"/>
      <c r="S28" s="36"/>
      <c r="T28" s="36"/>
      <c r="U28" s="36"/>
      <c r="V28" s="36"/>
      <c r="W28" s="36"/>
      <c r="X28" s="36"/>
      <c r="Y28" s="36"/>
      <c r="Z28" s="36"/>
      <c r="AA28" s="36"/>
      <c r="AB28" s="36"/>
      <c r="AC28" s="36"/>
      <c r="AD28" s="36"/>
      <c r="AE28" s="36"/>
    </row>
    <row r="29" spans="1:31" s="8" customFormat="1" ht="95.25" customHeight="1">
      <c r="A29" s="123"/>
      <c r="B29" s="124"/>
      <c r="C29" s="123"/>
      <c r="D29" s="123"/>
      <c r="E29" s="330" t="s">
        <v>41</v>
      </c>
      <c r="F29" s="330"/>
      <c r="G29" s="330"/>
      <c r="H29" s="330"/>
      <c r="I29" s="123"/>
      <c r="J29" s="123"/>
      <c r="K29" s="123"/>
      <c r="L29" s="125"/>
      <c r="S29" s="123"/>
      <c r="T29" s="123"/>
      <c r="U29" s="123"/>
      <c r="V29" s="123"/>
      <c r="W29" s="123"/>
      <c r="X29" s="123"/>
      <c r="Y29" s="123"/>
      <c r="Z29" s="123"/>
      <c r="AA29" s="123"/>
      <c r="AB29" s="123"/>
      <c r="AC29" s="123"/>
      <c r="AD29" s="123"/>
      <c r="AE29" s="123"/>
    </row>
    <row r="30" spans="1:31" s="2" customFormat="1" ht="6.95" customHeight="1">
      <c r="A30" s="36"/>
      <c r="B30" s="41"/>
      <c r="C30" s="36"/>
      <c r="D30" s="36"/>
      <c r="E30" s="36"/>
      <c r="F30" s="36"/>
      <c r="G30" s="36"/>
      <c r="H30" s="36"/>
      <c r="I30" s="36"/>
      <c r="J30" s="36"/>
      <c r="K30" s="36"/>
      <c r="L30" s="53"/>
      <c r="S30" s="36"/>
      <c r="T30" s="36"/>
      <c r="U30" s="36"/>
      <c r="V30" s="36"/>
      <c r="W30" s="36"/>
      <c r="X30" s="36"/>
      <c r="Y30" s="36"/>
      <c r="Z30" s="36"/>
      <c r="AA30" s="36"/>
      <c r="AB30" s="36"/>
      <c r="AC30" s="36"/>
      <c r="AD30" s="36"/>
      <c r="AE30" s="36"/>
    </row>
    <row r="31" spans="1:31" s="2" customFormat="1" ht="6.95" customHeight="1">
      <c r="A31" s="36"/>
      <c r="B31" s="41"/>
      <c r="C31" s="36"/>
      <c r="D31" s="126"/>
      <c r="E31" s="126"/>
      <c r="F31" s="126"/>
      <c r="G31" s="126"/>
      <c r="H31" s="126"/>
      <c r="I31" s="126"/>
      <c r="J31" s="126"/>
      <c r="K31" s="126"/>
      <c r="L31" s="53"/>
      <c r="S31" s="36"/>
      <c r="T31" s="36"/>
      <c r="U31" s="36"/>
      <c r="V31" s="36"/>
      <c r="W31" s="36"/>
      <c r="X31" s="36"/>
      <c r="Y31" s="36"/>
      <c r="Z31" s="36"/>
      <c r="AA31" s="36"/>
      <c r="AB31" s="36"/>
      <c r="AC31" s="36"/>
      <c r="AD31" s="36"/>
      <c r="AE31" s="36"/>
    </row>
    <row r="32" spans="1:31" s="2" customFormat="1" ht="25.35" customHeight="1">
      <c r="A32" s="36"/>
      <c r="B32" s="41"/>
      <c r="C32" s="36"/>
      <c r="D32" s="127" t="s">
        <v>42</v>
      </c>
      <c r="E32" s="36"/>
      <c r="F32" s="36"/>
      <c r="G32" s="36"/>
      <c r="H32" s="36"/>
      <c r="I32" s="36"/>
      <c r="J32" s="128">
        <f>ROUND(J127,2)</f>
        <v>0</v>
      </c>
      <c r="K32" s="36"/>
      <c r="L32" s="53"/>
      <c r="S32" s="36"/>
      <c r="T32" s="36"/>
      <c r="U32" s="36"/>
      <c r="V32" s="36"/>
      <c r="W32" s="36"/>
      <c r="X32" s="36"/>
      <c r="Y32" s="36"/>
      <c r="Z32" s="36"/>
      <c r="AA32" s="36"/>
      <c r="AB32" s="36"/>
      <c r="AC32" s="36"/>
      <c r="AD32" s="36"/>
      <c r="AE32" s="36"/>
    </row>
    <row r="33" spans="1:31" s="2" customFormat="1" ht="6.95" customHeight="1">
      <c r="A33" s="36"/>
      <c r="B33" s="41"/>
      <c r="C33" s="36"/>
      <c r="D33" s="126"/>
      <c r="E33" s="126"/>
      <c r="F33" s="126"/>
      <c r="G33" s="126"/>
      <c r="H33" s="126"/>
      <c r="I33" s="126"/>
      <c r="J33" s="126"/>
      <c r="K33" s="126"/>
      <c r="L33" s="53"/>
      <c r="S33" s="36"/>
      <c r="T33" s="36"/>
      <c r="U33" s="36"/>
      <c r="V33" s="36"/>
      <c r="W33" s="36"/>
      <c r="X33" s="36"/>
      <c r="Y33" s="36"/>
      <c r="Z33" s="36"/>
      <c r="AA33" s="36"/>
      <c r="AB33" s="36"/>
      <c r="AC33" s="36"/>
      <c r="AD33" s="36"/>
      <c r="AE33" s="36"/>
    </row>
    <row r="34" spans="1:31" s="2" customFormat="1" ht="14.45" customHeight="1">
      <c r="A34" s="36"/>
      <c r="B34" s="41"/>
      <c r="C34" s="36"/>
      <c r="D34" s="36"/>
      <c r="E34" s="36"/>
      <c r="F34" s="129" t="s">
        <v>44</v>
      </c>
      <c r="G34" s="36"/>
      <c r="H34" s="36"/>
      <c r="I34" s="129" t="s">
        <v>43</v>
      </c>
      <c r="J34" s="129" t="s">
        <v>45</v>
      </c>
      <c r="K34" s="36"/>
      <c r="L34" s="53"/>
      <c r="S34" s="36"/>
      <c r="T34" s="36"/>
      <c r="U34" s="36"/>
      <c r="V34" s="36"/>
      <c r="W34" s="36"/>
      <c r="X34" s="36"/>
      <c r="Y34" s="36"/>
      <c r="Z34" s="36"/>
      <c r="AA34" s="36"/>
      <c r="AB34" s="36"/>
      <c r="AC34" s="36"/>
      <c r="AD34" s="36"/>
      <c r="AE34" s="36"/>
    </row>
    <row r="35" spans="1:31" s="2" customFormat="1" ht="14.45" customHeight="1">
      <c r="A35" s="36"/>
      <c r="B35" s="41"/>
      <c r="C35" s="36"/>
      <c r="D35" s="130" t="s">
        <v>46</v>
      </c>
      <c r="E35" s="121" t="s">
        <v>47</v>
      </c>
      <c r="F35" s="131">
        <f>ROUND((SUM(BE127:BE312)),2)</f>
        <v>0</v>
      </c>
      <c r="G35" s="36"/>
      <c r="H35" s="36"/>
      <c r="I35" s="132">
        <v>0.21</v>
      </c>
      <c r="J35" s="131">
        <f>ROUND(((SUM(BE127:BE312))*I35),2)</f>
        <v>0</v>
      </c>
      <c r="K35" s="36"/>
      <c r="L35" s="53"/>
      <c r="S35" s="36"/>
      <c r="T35" s="36"/>
      <c r="U35" s="36"/>
      <c r="V35" s="36"/>
      <c r="W35" s="36"/>
      <c r="X35" s="36"/>
      <c r="Y35" s="36"/>
      <c r="Z35" s="36"/>
      <c r="AA35" s="36"/>
      <c r="AB35" s="36"/>
      <c r="AC35" s="36"/>
      <c r="AD35" s="36"/>
      <c r="AE35" s="36"/>
    </row>
    <row r="36" spans="1:31" s="2" customFormat="1" ht="14.45" customHeight="1">
      <c r="A36" s="36"/>
      <c r="B36" s="41"/>
      <c r="C36" s="36"/>
      <c r="D36" s="36"/>
      <c r="E36" s="121" t="s">
        <v>48</v>
      </c>
      <c r="F36" s="131">
        <f>ROUND((SUM(BF127:BF312)),2)</f>
        <v>0</v>
      </c>
      <c r="G36" s="36"/>
      <c r="H36" s="36"/>
      <c r="I36" s="132">
        <v>0.15</v>
      </c>
      <c r="J36" s="131">
        <f>ROUND(((SUM(BF127:BF312))*I36),2)</f>
        <v>0</v>
      </c>
      <c r="K36" s="36"/>
      <c r="L36" s="53"/>
      <c r="S36" s="36"/>
      <c r="T36" s="36"/>
      <c r="U36" s="36"/>
      <c r="V36" s="36"/>
      <c r="W36" s="36"/>
      <c r="X36" s="36"/>
      <c r="Y36" s="36"/>
      <c r="Z36" s="36"/>
      <c r="AA36" s="36"/>
      <c r="AB36" s="36"/>
      <c r="AC36" s="36"/>
      <c r="AD36" s="36"/>
      <c r="AE36" s="36"/>
    </row>
    <row r="37" spans="1:31" s="2" customFormat="1" ht="14.45" customHeight="1" hidden="1">
      <c r="A37" s="36"/>
      <c r="B37" s="41"/>
      <c r="C37" s="36"/>
      <c r="D37" s="36"/>
      <c r="E37" s="121" t="s">
        <v>49</v>
      </c>
      <c r="F37" s="131">
        <f>ROUND((SUM(BG127:BG312)),2)</f>
        <v>0</v>
      </c>
      <c r="G37" s="36"/>
      <c r="H37" s="36"/>
      <c r="I37" s="132">
        <v>0.21</v>
      </c>
      <c r="J37" s="131">
        <f>0</f>
        <v>0</v>
      </c>
      <c r="K37" s="36"/>
      <c r="L37" s="53"/>
      <c r="S37" s="36"/>
      <c r="T37" s="36"/>
      <c r="U37" s="36"/>
      <c r="V37" s="36"/>
      <c r="W37" s="36"/>
      <c r="X37" s="36"/>
      <c r="Y37" s="36"/>
      <c r="Z37" s="36"/>
      <c r="AA37" s="36"/>
      <c r="AB37" s="36"/>
      <c r="AC37" s="36"/>
      <c r="AD37" s="36"/>
      <c r="AE37" s="36"/>
    </row>
    <row r="38" spans="1:31" s="2" customFormat="1" ht="14.45" customHeight="1" hidden="1">
      <c r="A38" s="36"/>
      <c r="B38" s="41"/>
      <c r="C38" s="36"/>
      <c r="D38" s="36"/>
      <c r="E38" s="121" t="s">
        <v>50</v>
      </c>
      <c r="F38" s="131">
        <f>ROUND((SUM(BH127:BH312)),2)</f>
        <v>0</v>
      </c>
      <c r="G38" s="36"/>
      <c r="H38" s="36"/>
      <c r="I38" s="132">
        <v>0.15</v>
      </c>
      <c r="J38" s="131">
        <f>0</f>
        <v>0</v>
      </c>
      <c r="K38" s="36"/>
      <c r="L38" s="53"/>
      <c r="S38" s="36"/>
      <c r="T38" s="36"/>
      <c r="U38" s="36"/>
      <c r="V38" s="36"/>
      <c r="W38" s="36"/>
      <c r="X38" s="36"/>
      <c r="Y38" s="36"/>
      <c r="Z38" s="36"/>
      <c r="AA38" s="36"/>
      <c r="AB38" s="36"/>
      <c r="AC38" s="36"/>
      <c r="AD38" s="36"/>
      <c r="AE38" s="36"/>
    </row>
    <row r="39" spans="1:31" s="2" customFormat="1" ht="14.45" customHeight="1" hidden="1">
      <c r="A39" s="36"/>
      <c r="B39" s="41"/>
      <c r="C39" s="36"/>
      <c r="D39" s="36"/>
      <c r="E39" s="121" t="s">
        <v>51</v>
      </c>
      <c r="F39" s="131">
        <f>ROUND((SUM(BI127:BI312)),2)</f>
        <v>0</v>
      </c>
      <c r="G39" s="36"/>
      <c r="H39" s="36"/>
      <c r="I39" s="132">
        <v>0</v>
      </c>
      <c r="J39" s="131">
        <f>0</f>
        <v>0</v>
      </c>
      <c r="K39" s="36"/>
      <c r="L39" s="53"/>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53"/>
      <c r="S40" s="36"/>
      <c r="T40" s="36"/>
      <c r="U40" s="36"/>
      <c r="V40" s="36"/>
      <c r="W40" s="36"/>
      <c r="X40" s="36"/>
      <c r="Y40" s="36"/>
      <c r="Z40" s="36"/>
      <c r="AA40" s="36"/>
      <c r="AB40" s="36"/>
      <c r="AC40" s="36"/>
      <c r="AD40" s="36"/>
      <c r="AE40" s="36"/>
    </row>
    <row r="41" spans="1:31" s="2" customFormat="1" ht="25.35" customHeight="1">
      <c r="A41" s="36"/>
      <c r="B41" s="41"/>
      <c r="C41" s="133"/>
      <c r="D41" s="134" t="s">
        <v>52</v>
      </c>
      <c r="E41" s="135"/>
      <c r="F41" s="135"/>
      <c r="G41" s="136" t="s">
        <v>53</v>
      </c>
      <c r="H41" s="137" t="s">
        <v>54</v>
      </c>
      <c r="I41" s="135"/>
      <c r="J41" s="138">
        <f>SUM(J32:J39)</f>
        <v>0</v>
      </c>
      <c r="K41" s="139"/>
      <c r="L41" s="53"/>
      <c r="S41" s="36"/>
      <c r="T41" s="36"/>
      <c r="U41" s="36"/>
      <c r="V41" s="36"/>
      <c r="W41" s="36"/>
      <c r="X41" s="36"/>
      <c r="Y41" s="36"/>
      <c r="Z41" s="36"/>
      <c r="AA41" s="36"/>
      <c r="AB41" s="36"/>
      <c r="AC41" s="36"/>
      <c r="AD41" s="36"/>
      <c r="AE41" s="36"/>
    </row>
    <row r="42" spans="1:31" s="2" customFormat="1" ht="14.45" customHeight="1">
      <c r="A42" s="36"/>
      <c r="B42" s="41"/>
      <c r="C42" s="36"/>
      <c r="D42" s="36"/>
      <c r="E42" s="36"/>
      <c r="F42" s="36"/>
      <c r="G42" s="36"/>
      <c r="H42" s="36"/>
      <c r="I42" s="36"/>
      <c r="J42" s="36"/>
      <c r="K42" s="36"/>
      <c r="L42" s="53"/>
      <c r="S42" s="36"/>
      <c r="T42" s="36"/>
      <c r="U42" s="36"/>
      <c r="V42" s="36"/>
      <c r="W42" s="36"/>
      <c r="X42" s="36"/>
      <c r="Y42" s="36"/>
      <c r="Z42" s="36"/>
      <c r="AA42" s="36"/>
      <c r="AB42" s="36"/>
      <c r="AC42" s="36"/>
      <c r="AD42" s="36"/>
      <c r="AE42" s="36"/>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3"/>
      <c r="D50" s="140" t="s">
        <v>55</v>
      </c>
      <c r="E50" s="141"/>
      <c r="F50" s="141"/>
      <c r="G50" s="140" t="s">
        <v>56</v>
      </c>
      <c r="H50" s="141"/>
      <c r="I50" s="141"/>
      <c r="J50" s="141"/>
      <c r="K50" s="141"/>
      <c r="L50" s="5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6"/>
      <c r="B61" s="41"/>
      <c r="C61" s="36"/>
      <c r="D61" s="142" t="s">
        <v>57</v>
      </c>
      <c r="E61" s="143"/>
      <c r="F61" s="144" t="s">
        <v>58</v>
      </c>
      <c r="G61" s="142" t="s">
        <v>57</v>
      </c>
      <c r="H61" s="143"/>
      <c r="I61" s="143"/>
      <c r="J61" s="145" t="s">
        <v>58</v>
      </c>
      <c r="K61" s="143"/>
      <c r="L61" s="53"/>
      <c r="S61" s="36"/>
      <c r="T61" s="36"/>
      <c r="U61" s="36"/>
      <c r="V61" s="36"/>
      <c r="W61" s="36"/>
      <c r="X61" s="36"/>
      <c r="Y61" s="36"/>
      <c r="Z61" s="36"/>
      <c r="AA61" s="36"/>
      <c r="AB61" s="36"/>
      <c r="AC61" s="36"/>
      <c r="AD61" s="36"/>
      <c r="AE61" s="36"/>
    </row>
    <row r="62" spans="2:12" ht="12">
      <c r="B62" s="21"/>
      <c r="L62" s="21"/>
    </row>
    <row r="63" spans="2:12" ht="12">
      <c r="B63" s="21"/>
      <c r="L63" s="21"/>
    </row>
    <row r="64" spans="2:12" ht="12">
      <c r="B64" s="21"/>
      <c r="L64" s="21"/>
    </row>
    <row r="65" spans="1:31" s="2" customFormat="1" ht="12.75">
      <c r="A65" s="36"/>
      <c r="B65" s="41"/>
      <c r="C65" s="36"/>
      <c r="D65" s="140" t="s">
        <v>59</v>
      </c>
      <c r="E65" s="146"/>
      <c r="F65" s="146"/>
      <c r="G65" s="140" t="s">
        <v>60</v>
      </c>
      <c r="H65" s="146"/>
      <c r="I65" s="146"/>
      <c r="J65" s="146"/>
      <c r="K65" s="146"/>
      <c r="L65" s="53"/>
      <c r="S65" s="36"/>
      <c r="T65" s="36"/>
      <c r="U65" s="36"/>
      <c r="V65" s="36"/>
      <c r="W65" s="36"/>
      <c r="X65" s="36"/>
      <c r="Y65" s="36"/>
      <c r="Z65" s="36"/>
      <c r="AA65" s="36"/>
      <c r="AB65" s="36"/>
      <c r="AC65" s="36"/>
      <c r="AD65" s="36"/>
      <c r="AE65" s="36"/>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6"/>
      <c r="B76" s="41"/>
      <c r="C76" s="36"/>
      <c r="D76" s="142" t="s">
        <v>57</v>
      </c>
      <c r="E76" s="143"/>
      <c r="F76" s="144" t="s">
        <v>58</v>
      </c>
      <c r="G76" s="142" t="s">
        <v>57</v>
      </c>
      <c r="H76" s="143"/>
      <c r="I76" s="143"/>
      <c r="J76" s="145" t="s">
        <v>58</v>
      </c>
      <c r="K76" s="143"/>
      <c r="L76" s="53"/>
      <c r="S76" s="36"/>
      <c r="T76" s="36"/>
      <c r="U76" s="36"/>
      <c r="V76" s="36"/>
      <c r="W76" s="36"/>
      <c r="X76" s="36"/>
      <c r="Y76" s="36"/>
      <c r="Z76" s="36"/>
      <c r="AA76" s="36"/>
      <c r="AB76" s="36"/>
      <c r="AC76" s="36"/>
      <c r="AD76" s="36"/>
      <c r="AE76" s="36"/>
    </row>
    <row r="77" spans="1:31" s="2" customFormat="1" ht="14.45" customHeight="1">
      <c r="A77" s="36"/>
      <c r="B77" s="147"/>
      <c r="C77" s="148"/>
      <c r="D77" s="148"/>
      <c r="E77" s="148"/>
      <c r="F77" s="148"/>
      <c r="G77" s="148"/>
      <c r="H77" s="148"/>
      <c r="I77" s="148"/>
      <c r="J77" s="148"/>
      <c r="K77" s="148"/>
      <c r="L77" s="53"/>
      <c r="S77" s="36"/>
      <c r="T77" s="36"/>
      <c r="U77" s="36"/>
      <c r="V77" s="36"/>
      <c r="W77" s="36"/>
      <c r="X77" s="36"/>
      <c r="Y77" s="36"/>
      <c r="Z77" s="36"/>
      <c r="AA77" s="36"/>
      <c r="AB77" s="36"/>
      <c r="AC77" s="36"/>
      <c r="AD77" s="36"/>
      <c r="AE77" s="36"/>
    </row>
    <row r="81" spans="1:31" s="2" customFormat="1" ht="6.95" customHeight="1">
      <c r="A81" s="36"/>
      <c r="B81" s="149"/>
      <c r="C81" s="150"/>
      <c r="D81" s="150"/>
      <c r="E81" s="150"/>
      <c r="F81" s="150"/>
      <c r="G81" s="150"/>
      <c r="H81" s="150"/>
      <c r="I81" s="150"/>
      <c r="J81" s="150"/>
      <c r="K81" s="150"/>
      <c r="L81" s="53"/>
      <c r="S81" s="36"/>
      <c r="T81" s="36"/>
      <c r="U81" s="36"/>
      <c r="V81" s="36"/>
      <c r="W81" s="36"/>
      <c r="X81" s="36"/>
      <c r="Y81" s="36"/>
      <c r="Z81" s="36"/>
      <c r="AA81" s="36"/>
      <c r="AB81" s="36"/>
      <c r="AC81" s="36"/>
      <c r="AD81" s="36"/>
      <c r="AE81" s="36"/>
    </row>
    <row r="82" spans="1:31" s="2" customFormat="1" ht="24.95" customHeight="1">
      <c r="A82" s="36"/>
      <c r="B82" s="37"/>
      <c r="C82" s="24" t="s">
        <v>121</v>
      </c>
      <c r="D82" s="38"/>
      <c r="E82" s="38"/>
      <c r="F82" s="38"/>
      <c r="G82" s="38"/>
      <c r="H82" s="38"/>
      <c r="I82" s="38"/>
      <c r="J82" s="38"/>
      <c r="K82" s="38"/>
      <c r="L82" s="53"/>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38"/>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38"/>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22" t="str">
        <f>E7</f>
        <v>LF objekt ZZ – rekonstrukce krovu, střechy, zateplení a výměna oken</v>
      </c>
      <c r="F85" s="323"/>
      <c r="G85" s="323"/>
      <c r="H85" s="323"/>
      <c r="I85" s="38"/>
      <c r="J85" s="38"/>
      <c r="K85" s="38"/>
      <c r="L85" s="53"/>
      <c r="S85" s="36"/>
      <c r="T85" s="36"/>
      <c r="U85" s="36"/>
      <c r="V85" s="36"/>
      <c r="W85" s="36"/>
      <c r="X85" s="36"/>
      <c r="Y85" s="36"/>
      <c r="Z85" s="36"/>
      <c r="AA85" s="36"/>
      <c r="AB85" s="36"/>
      <c r="AC85" s="36"/>
      <c r="AD85" s="36"/>
      <c r="AE85" s="36"/>
    </row>
    <row r="86" spans="2:12" s="1" customFormat="1" ht="12" customHeight="1">
      <c r="B86" s="22"/>
      <c r="C86" s="30" t="s">
        <v>117</v>
      </c>
      <c r="D86" s="23"/>
      <c r="E86" s="23"/>
      <c r="F86" s="23"/>
      <c r="G86" s="23"/>
      <c r="H86" s="23"/>
      <c r="I86" s="23"/>
      <c r="J86" s="23"/>
      <c r="K86" s="23"/>
      <c r="L86" s="21"/>
    </row>
    <row r="87" spans="1:31" s="2" customFormat="1" ht="16.5" customHeight="1">
      <c r="A87" s="36"/>
      <c r="B87" s="37"/>
      <c r="C87" s="38"/>
      <c r="D87" s="38"/>
      <c r="E87" s="322" t="s">
        <v>118</v>
      </c>
      <c r="F87" s="321"/>
      <c r="G87" s="321"/>
      <c r="H87" s="321"/>
      <c r="I87" s="38"/>
      <c r="J87" s="38"/>
      <c r="K87" s="38"/>
      <c r="L87" s="53"/>
      <c r="S87" s="36"/>
      <c r="T87" s="36"/>
      <c r="U87" s="36"/>
      <c r="V87" s="36"/>
      <c r="W87" s="36"/>
      <c r="X87" s="36"/>
      <c r="Y87" s="36"/>
      <c r="Z87" s="36"/>
      <c r="AA87" s="36"/>
      <c r="AB87" s="36"/>
      <c r="AC87" s="36"/>
      <c r="AD87" s="36"/>
      <c r="AE87" s="36"/>
    </row>
    <row r="88" spans="1:31" s="2" customFormat="1" ht="12" customHeight="1">
      <c r="A88" s="36"/>
      <c r="B88" s="37"/>
      <c r="C88" s="30" t="s">
        <v>119</v>
      </c>
      <c r="D88" s="38"/>
      <c r="E88" s="38"/>
      <c r="F88" s="38"/>
      <c r="G88" s="38"/>
      <c r="H88" s="38"/>
      <c r="I88" s="38"/>
      <c r="J88" s="38"/>
      <c r="K88" s="38"/>
      <c r="L88" s="53"/>
      <c r="S88" s="36"/>
      <c r="T88" s="36"/>
      <c r="U88" s="36"/>
      <c r="V88" s="36"/>
      <c r="W88" s="36"/>
      <c r="X88" s="36"/>
      <c r="Y88" s="36"/>
      <c r="Z88" s="36"/>
      <c r="AA88" s="36"/>
      <c r="AB88" s="36"/>
      <c r="AC88" s="36"/>
      <c r="AD88" s="36"/>
      <c r="AE88" s="36"/>
    </row>
    <row r="89" spans="1:31" s="2" customFormat="1" ht="16.5" customHeight="1">
      <c r="A89" s="36"/>
      <c r="B89" s="37"/>
      <c r="C89" s="38"/>
      <c r="D89" s="38"/>
      <c r="E89" s="310" t="str">
        <f>E11</f>
        <v xml:space="preserve">3 - ZPEVNĚNÉ A NEZPEVNĚNÉ VENKOVNÍ PLOCHY </v>
      </c>
      <c r="F89" s="321"/>
      <c r="G89" s="321"/>
      <c r="H89" s="321"/>
      <c r="I89" s="38"/>
      <c r="J89" s="38"/>
      <c r="K89" s="38"/>
      <c r="L89" s="53"/>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38"/>
      <c r="J90" s="38"/>
      <c r="K90" s="38"/>
      <c r="L90" s="53"/>
      <c r="S90" s="36"/>
      <c r="T90" s="36"/>
      <c r="U90" s="36"/>
      <c r="V90" s="36"/>
      <c r="W90" s="36"/>
      <c r="X90" s="36"/>
      <c r="Y90" s="36"/>
      <c r="Z90" s="36"/>
      <c r="AA90" s="36"/>
      <c r="AB90" s="36"/>
      <c r="AC90" s="36"/>
      <c r="AD90" s="36"/>
      <c r="AE90" s="36"/>
    </row>
    <row r="91" spans="1:31" s="2" customFormat="1" ht="12" customHeight="1">
      <c r="A91" s="36"/>
      <c r="B91" s="37"/>
      <c r="C91" s="30" t="s">
        <v>22</v>
      </c>
      <c r="D91" s="38"/>
      <c r="E91" s="38"/>
      <c r="F91" s="28" t="str">
        <f>F14</f>
        <v xml:space="preserve"> </v>
      </c>
      <c r="G91" s="38"/>
      <c r="H91" s="38"/>
      <c r="I91" s="30" t="s">
        <v>24</v>
      </c>
      <c r="J91" s="68" t="str">
        <f>IF(J14="","",J14)</f>
        <v>11. 9. 2021</v>
      </c>
      <c r="K91" s="38"/>
      <c r="L91" s="53"/>
      <c r="S91" s="36"/>
      <c r="T91" s="36"/>
      <c r="U91" s="36"/>
      <c r="V91" s="36"/>
      <c r="W91" s="36"/>
      <c r="X91" s="36"/>
      <c r="Y91" s="36"/>
      <c r="Z91" s="36"/>
      <c r="AA91" s="36"/>
      <c r="AB91" s="36"/>
      <c r="AC91" s="36"/>
      <c r="AD91" s="36"/>
      <c r="AE91" s="36"/>
    </row>
    <row r="92" spans="1:31" s="2" customFormat="1" ht="6.95" customHeight="1">
      <c r="A92" s="36"/>
      <c r="B92" s="37"/>
      <c r="C92" s="38"/>
      <c r="D92" s="38"/>
      <c r="E92" s="38"/>
      <c r="F92" s="38"/>
      <c r="G92" s="38"/>
      <c r="H92" s="38"/>
      <c r="I92" s="38"/>
      <c r="J92" s="38"/>
      <c r="K92" s="38"/>
      <c r="L92" s="53"/>
      <c r="S92" s="36"/>
      <c r="T92" s="36"/>
      <c r="U92" s="36"/>
      <c r="V92" s="36"/>
      <c r="W92" s="36"/>
      <c r="X92" s="36"/>
      <c r="Y92" s="36"/>
      <c r="Z92" s="36"/>
      <c r="AA92" s="36"/>
      <c r="AB92" s="36"/>
      <c r="AC92" s="36"/>
      <c r="AD92" s="36"/>
      <c r="AE92" s="36"/>
    </row>
    <row r="93" spans="1:31" s="2" customFormat="1" ht="25.7" customHeight="1">
      <c r="A93" s="36"/>
      <c r="B93" s="37"/>
      <c r="C93" s="30" t="s">
        <v>30</v>
      </c>
      <c r="D93" s="38"/>
      <c r="E93" s="38"/>
      <c r="F93" s="28" t="str">
        <f>E17</f>
        <v xml:space="preserve">Ostravská univerzita </v>
      </c>
      <c r="G93" s="38"/>
      <c r="H93" s="38"/>
      <c r="I93" s="30" t="s">
        <v>36</v>
      </c>
      <c r="J93" s="34" t="str">
        <f>E23</f>
        <v>MARPO s.r.o., 28. října 66/201, Ostrava</v>
      </c>
      <c r="K93" s="38"/>
      <c r="L93" s="53"/>
      <c r="S93" s="36"/>
      <c r="T93" s="36"/>
      <c r="U93" s="36"/>
      <c r="V93" s="36"/>
      <c r="W93" s="36"/>
      <c r="X93" s="36"/>
      <c r="Y93" s="36"/>
      <c r="Z93" s="36"/>
      <c r="AA93" s="36"/>
      <c r="AB93" s="36"/>
      <c r="AC93" s="36"/>
      <c r="AD93" s="36"/>
      <c r="AE93" s="36"/>
    </row>
    <row r="94" spans="1:31" s="2" customFormat="1" ht="15.2" customHeight="1">
      <c r="A94" s="36"/>
      <c r="B94" s="37"/>
      <c r="C94" s="30" t="s">
        <v>34</v>
      </c>
      <c r="D94" s="38"/>
      <c r="E94" s="38"/>
      <c r="F94" s="28" t="str">
        <f>IF(E20="","",E20)</f>
        <v>Vyplň údaj</v>
      </c>
      <c r="G94" s="38"/>
      <c r="H94" s="38"/>
      <c r="I94" s="30" t="s">
        <v>39</v>
      </c>
      <c r="J94" s="34" t="str">
        <f>E26</f>
        <v xml:space="preserve"> </v>
      </c>
      <c r="K94" s="38"/>
      <c r="L94" s="53"/>
      <c r="S94" s="36"/>
      <c r="T94" s="36"/>
      <c r="U94" s="36"/>
      <c r="V94" s="36"/>
      <c r="W94" s="36"/>
      <c r="X94" s="36"/>
      <c r="Y94" s="36"/>
      <c r="Z94" s="36"/>
      <c r="AA94" s="36"/>
      <c r="AB94" s="36"/>
      <c r="AC94" s="36"/>
      <c r="AD94" s="36"/>
      <c r="AE94" s="36"/>
    </row>
    <row r="95" spans="1:31" s="2" customFormat="1" ht="10.35" customHeight="1">
      <c r="A95" s="36"/>
      <c r="B95" s="37"/>
      <c r="C95" s="38"/>
      <c r="D95" s="38"/>
      <c r="E95" s="38"/>
      <c r="F95" s="38"/>
      <c r="G95" s="38"/>
      <c r="H95" s="38"/>
      <c r="I95" s="38"/>
      <c r="J95" s="38"/>
      <c r="K95" s="38"/>
      <c r="L95" s="53"/>
      <c r="S95" s="36"/>
      <c r="T95" s="36"/>
      <c r="U95" s="36"/>
      <c r="V95" s="36"/>
      <c r="W95" s="36"/>
      <c r="X95" s="36"/>
      <c r="Y95" s="36"/>
      <c r="Z95" s="36"/>
      <c r="AA95" s="36"/>
      <c r="AB95" s="36"/>
      <c r="AC95" s="36"/>
      <c r="AD95" s="36"/>
      <c r="AE95" s="36"/>
    </row>
    <row r="96" spans="1:31" s="2" customFormat="1" ht="29.25" customHeight="1">
      <c r="A96" s="36"/>
      <c r="B96" s="37"/>
      <c r="C96" s="151" t="s">
        <v>122</v>
      </c>
      <c r="D96" s="152"/>
      <c r="E96" s="152"/>
      <c r="F96" s="152"/>
      <c r="G96" s="152"/>
      <c r="H96" s="152"/>
      <c r="I96" s="152"/>
      <c r="J96" s="153" t="s">
        <v>123</v>
      </c>
      <c r="K96" s="152"/>
      <c r="L96" s="53"/>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38"/>
      <c r="J97" s="38"/>
      <c r="K97" s="38"/>
      <c r="L97" s="53"/>
      <c r="S97" s="36"/>
      <c r="T97" s="36"/>
      <c r="U97" s="36"/>
      <c r="V97" s="36"/>
      <c r="W97" s="36"/>
      <c r="X97" s="36"/>
      <c r="Y97" s="36"/>
      <c r="Z97" s="36"/>
      <c r="AA97" s="36"/>
      <c r="AB97" s="36"/>
      <c r="AC97" s="36"/>
      <c r="AD97" s="36"/>
      <c r="AE97" s="36"/>
    </row>
    <row r="98" spans="1:47" s="2" customFormat="1" ht="22.9" customHeight="1">
      <c r="A98" s="36"/>
      <c r="B98" s="37"/>
      <c r="C98" s="154" t="s">
        <v>124</v>
      </c>
      <c r="D98" s="38"/>
      <c r="E98" s="38"/>
      <c r="F98" s="38"/>
      <c r="G98" s="38"/>
      <c r="H98" s="38"/>
      <c r="I98" s="38"/>
      <c r="J98" s="86">
        <f>J127</f>
        <v>0</v>
      </c>
      <c r="K98" s="38"/>
      <c r="L98" s="53"/>
      <c r="S98" s="36"/>
      <c r="T98" s="36"/>
      <c r="U98" s="36"/>
      <c r="V98" s="36"/>
      <c r="W98" s="36"/>
      <c r="X98" s="36"/>
      <c r="Y98" s="36"/>
      <c r="Z98" s="36"/>
      <c r="AA98" s="36"/>
      <c r="AB98" s="36"/>
      <c r="AC98" s="36"/>
      <c r="AD98" s="36"/>
      <c r="AE98" s="36"/>
      <c r="AU98" s="18" t="s">
        <v>125</v>
      </c>
    </row>
    <row r="99" spans="2:12" s="9" customFormat="1" ht="24.95" customHeight="1">
      <c r="B99" s="155"/>
      <c r="C99" s="156"/>
      <c r="D99" s="157" t="s">
        <v>126</v>
      </c>
      <c r="E99" s="158"/>
      <c r="F99" s="158"/>
      <c r="G99" s="158"/>
      <c r="H99" s="158"/>
      <c r="I99" s="158"/>
      <c r="J99" s="159">
        <f>J128</f>
        <v>0</v>
      </c>
      <c r="K99" s="156"/>
      <c r="L99" s="160"/>
    </row>
    <row r="100" spans="2:12" s="10" customFormat="1" ht="19.9" customHeight="1">
      <c r="B100" s="161"/>
      <c r="C100" s="106"/>
      <c r="D100" s="162" t="s">
        <v>1553</v>
      </c>
      <c r="E100" s="163"/>
      <c r="F100" s="163"/>
      <c r="G100" s="163"/>
      <c r="H100" s="163"/>
      <c r="I100" s="163"/>
      <c r="J100" s="164">
        <f>J129</f>
        <v>0</v>
      </c>
      <c r="K100" s="106"/>
      <c r="L100" s="165"/>
    </row>
    <row r="101" spans="2:12" s="10" customFormat="1" ht="14.85" customHeight="1">
      <c r="B101" s="161"/>
      <c r="C101" s="106"/>
      <c r="D101" s="162" t="s">
        <v>1554</v>
      </c>
      <c r="E101" s="163"/>
      <c r="F101" s="163"/>
      <c r="G101" s="163"/>
      <c r="H101" s="163"/>
      <c r="I101" s="163"/>
      <c r="J101" s="164">
        <f>J195</f>
        <v>0</v>
      </c>
      <c r="K101" s="106"/>
      <c r="L101" s="165"/>
    </row>
    <row r="102" spans="2:12" s="10" customFormat="1" ht="19.9" customHeight="1">
      <c r="B102" s="161"/>
      <c r="C102" s="106"/>
      <c r="D102" s="162" t="s">
        <v>1555</v>
      </c>
      <c r="E102" s="163"/>
      <c r="F102" s="163"/>
      <c r="G102" s="163"/>
      <c r="H102" s="163"/>
      <c r="I102" s="163"/>
      <c r="J102" s="164">
        <f>J219</f>
        <v>0</v>
      </c>
      <c r="K102" s="106"/>
      <c r="L102" s="165"/>
    </row>
    <row r="103" spans="2:12" s="10" customFormat="1" ht="19.9" customHeight="1">
      <c r="B103" s="161"/>
      <c r="C103" s="106"/>
      <c r="D103" s="162" t="s">
        <v>130</v>
      </c>
      <c r="E103" s="163"/>
      <c r="F103" s="163"/>
      <c r="G103" s="163"/>
      <c r="H103" s="163"/>
      <c r="I103" s="163"/>
      <c r="J103" s="164">
        <f>J280</f>
        <v>0</v>
      </c>
      <c r="K103" s="106"/>
      <c r="L103" s="165"/>
    </row>
    <row r="104" spans="2:12" s="10" customFormat="1" ht="19.9" customHeight="1">
      <c r="B104" s="161"/>
      <c r="C104" s="106"/>
      <c r="D104" s="162" t="s">
        <v>131</v>
      </c>
      <c r="E104" s="163"/>
      <c r="F104" s="163"/>
      <c r="G104" s="163"/>
      <c r="H104" s="163"/>
      <c r="I104" s="163"/>
      <c r="J104" s="164">
        <f>J304</f>
        <v>0</v>
      </c>
      <c r="K104" s="106"/>
      <c r="L104" s="165"/>
    </row>
    <row r="105" spans="2:12" s="10" customFormat="1" ht="19.9" customHeight="1">
      <c r="B105" s="161"/>
      <c r="C105" s="106"/>
      <c r="D105" s="162" t="s">
        <v>132</v>
      </c>
      <c r="E105" s="163"/>
      <c r="F105" s="163"/>
      <c r="G105" s="163"/>
      <c r="H105" s="163"/>
      <c r="I105" s="163"/>
      <c r="J105" s="164">
        <f>J311</f>
        <v>0</v>
      </c>
      <c r="K105" s="106"/>
      <c r="L105" s="165"/>
    </row>
    <row r="106" spans="1:31" s="2" customFormat="1" ht="21.75" customHeight="1">
      <c r="A106" s="36"/>
      <c r="B106" s="37"/>
      <c r="C106" s="38"/>
      <c r="D106" s="38"/>
      <c r="E106" s="38"/>
      <c r="F106" s="38"/>
      <c r="G106" s="38"/>
      <c r="H106" s="38"/>
      <c r="I106" s="38"/>
      <c r="J106" s="38"/>
      <c r="K106" s="38"/>
      <c r="L106" s="53"/>
      <c r="S106" s="36"/>
      <c r="T106" s="36"/>
      <c r="U106" s="36"/>
      <c r="V106" s="36"/>
      <c r="W106" s="36"/>
      <c r="X106" s="36"/>
      <c r="Y106" s="36"/>
      <c r="Z106" s="36"/>
      <c r="AA106" s="36"/>
      <c r="AB106" s="36"/>
      <c r="AC106" s="36"/>
      <c r="AD106" s="36"/>
      <c r="AE106" s="36"/>
    </row>
    <row r="107" spans="1:31" s="2" customFormat="1" ht="6.95" customHeight="1">
      <c r="A107" s="36"/>
      <c r="B107" s="56"/>
      <c r="C107" s="57"/>
      <c r="D107" s="57"/>
      <c r="E107" s="57"/>
      <c r="F107" s="57"/>
      <c r="G107" s="57"/>
      <c r="H107" s="57"/>
      <c r="I107" s="57"/>
      <c r="J107" s="57"/>
      <c r="K107" s="57"/>
      <c r="L107" s="53"/>
      <c r="S107" s="36"/>
      <c r="T107" s="36"/>
      <c r="U107" s="36"/>
      <c r="V107" s="36"/>
      <c r="W107" s="36"/>
      <c r="X107" s="36"/>
      <c r="Y107" s="36"/>
      <c r="Z107" s="36"/>
      <c r="AA107" s="36"/>
      <c r="AB107" s="36"/>
      <c r="AC107" s="36"/>
      <c r="AD107" s="36"/>
      <c r="AE107" s="36"/>
    </row>
    <row r="111" spans="1:31" s="2" customFormat="1" ht="6.95" customHeight="1">
      <c r="A111" s="36"/>
      <c r="B111" s="58"/>
      <c r="C111" s="59"/>
      <c r="D111" s="59"/>
      <c r="E111" s="59"/>
      <c r="F111" s="59"/>
      <c r="G111" s="59"/>
      <c r="H111" s="59"/>
      <c r="I111" s="59"/>
      <c r="J111" s="59"/>
      <c r="K111" s="59"/>
      <c r="L111" s="53"/>
      <c r="S111" s="36"/>
      <c r="T111" s="36"/>
      <c r="U111" s="36"/>
      <c r="V111" s="36"/>
      <c r="W111" s="36"/>
      <c r="X111" s="36"/>
      <c r="Y111" s="36"/>
      <c r="Z111" s="36"/>
      <c r="AA111" s="36"/>
      <c r="AB111" s="36"/>
      <c r="AC111" s="36"/>
      <c r="AD111" s="36"/>
      <c r="AE111" s="36"/>
    </row>
    <row r="112" spans="1:31" s="2" customFormat="1" ht="24.95" customHeight="1">
      <c r="A112" s="36"/>
      <c r="B112" s="37"/>
      <c r="C112" s="24" t="s">
        <v>147</v>
      </c>
      <c r="D112" s="38"/>
      <c r="E112" s="38"/>
      <c r="F112" s="38"/>
      <c r="G112" s="38"/>
      <c r="H112" s="38"/>
      <c r="I112" s="38"/>
      <c r="J112" s="38"/>
      <c r="K112" s="38"/>
      <c r="L112" s="53"/>
      <c r="S112" s="36"/>
      <c r="T112" s="36"/>
      <c r="U112" s="36"/>
      <c r="V112" s="36"/>
      <c r="W112" s="36"/>
      <c r="X112" s="36"/>
      <c r="Y112" s="36"/>
      <c r="Z112" s="36"/>
      <c r="AA112" s="36"/>
      <c r="AB112" s="36"/>
      <c r="AC112" s="36"/>
      <c r="AD112" s="36"/>
      <c r="AE112" s="36"/>
    </row>
    <row r="113" spans="1:31" s="2" customFormat="1" ht="6.95" customHeight="1">
      <c r="A113" s="36"/>
      <c r="B113" s="37"/>
      <c r="C113" s="38"/>
      <c r="D113" s="38"/>
      <c r="E113" s="38"/>
      <c r="F113" s="38"/>
      <c r="G113" s="38"/>
      <c r="H113" s="38"/>
      <c r="I113" s="38"/>
      <c r="J113" s="38"/>
      <c r="K113" s="38"/>
      <c r="L113" s="53"/>
      <c r="S113" s="36"/>
      <c r="T113" s="36"/>
      <c r="U113" s="36"/>
      <c r="V113" s="36"/>
      <c r="W113" s="36"/>
      <c r="X113" s="36"/>
      <c r="Y113" s="36"/>
      <c r="Z113" s="36"/>
      <c r="AA113" s="36"/>
      <c r="AB113" s="36"/>
      <c r="AC113" s="36"/>
      <c r="AD113" s="36"/>
      <c r="AE113" s="36"/>
    </row>
    <row r="114" spans="1:31" s="2" customFormat="1" ht="12" customHeight="1">
      <c r="A114" s="36"/>
      <c r="B114" s="37"/>
      <c r="C114" s="30" t="s">
        <v>16</v>
      </c>
      <c r="D114" s="38"/>
      <c r="E114" s="38"/>
      <c r="F114" s="38"/>
      <c r="G114" s="38"/>
      <c r="H114" s="38"/>
      <c r="I114" s="38"/>
      <c r="J114" s="38"/>
      <c r="K114" s="38"/>
      <c r="L114" s="53"/>
      <c r="S114" s="36"/>
      <c r="T114" s="36"/>
      <c r="U114" s="36"/>
      <c r="V114" s="36"/>
      <c r="W114" s="36"/>
      <c r="X114" s="36"/>
      <c r="Y114" s="36"/>
      <c r="Z114" s="36"/>
      <c r="AA114" s="36"/>
      <c r="AB114" s="36"/>
      <c r="AC114" s="36"/>
      <c r="AD114" s="36"/>
      <c r="AE114" s="36"/>
    </row>
    <row r="115" spans="1:31" s="2" customFormat="1" ht="16.5" customHeight="1">
      <c r="A115" s="36"/>
      <c r="B115" s="37"/>
      <c r="C115" s="38"/>
      <c r="D115" s="38"/>
      <c r="E115" s="322" t="str">
        <f>E7</f>
        <v>LF objekt ZZ – rekonstrukce krovu, střechy, zateplení a výměna oken</v>
      </c>
      <c r="F115" s="323"/>
      <c r="G115" s="323"/>
      <c r="H115" s="323"/>
      <c r="I115" s="38"/>
      <c r="J115" s="38"/>
      <c r="K115" s="38"/>
      <c r="L115" s="53"/>
      <c r="S115" s="36"/>
      <c r="T115" s="36"/>
      <c r="U115" s="36"/>
      <c r="V115" s="36"/>
      <c r="W115" s="36"/>
      <c r="X115" s="36"/>
      <c r="Y115" s="36"/>
      <c r="Z115" s="36"/>
      <c r="AA115" s="36"/>
      <c r="AB115" s="36"/>
      <c r="AC115" s="36"/>
      <c r="AD115" s="36"/>
      <c r="AE115" s="36"/>
    </row>
    <row r="116" spans="2:12" s="1" customFormat="1" ht="12" customHeight="1">
      <c r="B116" s="22"/>
      <c r="C116" s="30" t="s">
        <v>117</v>
      </c>
      <c r="D116" s="23"/>
      <c r="E116" s="23"/>
      <c r="F116" s="23"/>
      <c r="G116" s="23"/>
      <c r="H116" s="23"/>
      <c r="I116" s="23"/>
      <c r="J116" s="23"/>
      <c r="K116" s="23"/>
      <c r="L116" s="21"/>
    </row>
    <row r="117" spans="1:31" s="2" customFormat="1" ht="16.5" customHeight="1">
      <c r="A117" s="36"/>
      <c r="B117" s="37"/>
      <c r="C117" s="38"/>
      <c r="D117" s="38"/>
      <c r="E117" s="322" t="s">
        <v>118</v>
      </c>
      <c r="F117" s="321"/>
      <c r="G117" s="321"/>
      <c r="H117" s="321"/>
      <c r="I117" s="38"/>
      <c r="J117" s="38"/>
      <c r="K117" s="38"/>
      <c r="L117" s="53"/>
      <c r="S117" s="36"/>
      <c r="T117" s="36"/>
      <c r="U117" s="36"/>
      <c r="V117" s="36"/>
      <c r="W117" s="36"/>
      <c r="X117" s="36"/>
      <c r="Y117" s="36"/>
      <c r="Z117" s="36"/>
      <c r="AA117" s="36"/>
      <c r="AB117" s="36"/>
      <c r="AC117" s="36"/>
      <c r="AD117" s="36"/>
      <c r="AE117" s="36"/>
    </row>
    <row r="118" spans="1:31" s="2" customFormat="1" ht="12" customHeight="1">
      <c r="A118" s="36"/>
      <c r="B118" s="37"/>
      <c r="C118" s="30" t="s">
        <v>119</v>
      </c>
      <c r="D118" s="38"/>
      <c r="E118" s="38"/>
      <c r="F118" s="38"/>
      <c r="G118" s="38"/>
      <c r="H118" s="38"/>
      <c r="I118" s="38"/>
      <c r="J118" s="38"/>
      <c r="K118" s="38"/>
      <c r="L118" s="53"/>
      <c r="S118" s="36"/>
      <c r="T118" s="36"/>
      <c r="U118" s="36"/>
      <c r="V118" s="36"/>
      <c r="W118" s="36"/>
      <c r="X118" s="36"/>
      <c r="Y118" s="36"/>
      <c r="Z118" s="36"/>
      <c r="AA118" s="36"/>
      <c r="AB118" s="36"/>
      <c r="AC118" s="36"/>
      <c r="AD118" s="36"/>
      <c r="AE118" s="36"/>
    </row>
    <row r="119" spans="1:31" s="2" customFormat="1" ht="16.5" customHeight="1">
      <c r="A119" s="36"/>
      <c r="B119" s="37"/>
      <c r="C119" s="38"/>
      <c r="D119" s="38"/>
      <c r="E119" s="310" t="str">
        <f>E11</f>
        <v xml:space="preserve">3 - ZPEVNĚNÉ A NEZPEVNĚNÉ VENKOVNÍ PLOCHY </v>
      </c>
      <c r="F119" s="321"/>
      <c r="G119" s="321"/>
      <c r="H119" s="321"/>
      <c r="I119" s="38"/>
      <c r="J119" s="38"/>
      <c r="K119" s="38"/>
      <c r="L119" s="53"/>
      <c r="S119" s="36"/>
      <c r="T119" s="36"/>
      <c r="U119" s="36"/>
      <c r="V119" s="36"/>
      <c r="W119" s="36"/>
      <c r="X119" s="36"/>
      <c r="Y119" s="36"/>
      <c r="Z119" s="36"/>
      <c r="AA119" s="36"/>
      <c r="AB119" s="36"/>
      <c r="AC119" s="36"/>
      <c r="AD119" s="36"/>
      <c r="AE119" s="36"/>
    </row>
    <row r="120" spans="1:31" s="2" customFormat="1" ht="6.95" customHeight="1">
      <c r="A120" s="36"/>
      <c r="B120" s="37"/>
      <c r="C120" s="38"/>
      <c r="D120" s="38"/>
      <c r="E120" s="38"/>
      <c r="F120" s="38"/>
      <c r="G120" s="38"/>
      <c r="H120" s="38"/>
      <c r="I120" s="38"/>
      <c r="J120" s="38"/>
      <c r="K120" s="38"/>
      <c r="L120" s="53"/>
      <c r="S120" s="36"/>
      <c r="T120" s="36"/>
      <c r="U120" s="36"/>
      <c r="V120" s="36"/>
      <c r="W120" s="36"/>
      <c r="X120" s="36"/>
      <c r="Y120" s="36"/>
      <c r="Z120" s="36"/>
      <c r="AA120" s="36"/>
      <c r="AB120" s="36"/>
      <c r="AC120" s="36"/>
      <c r="AD120" s="36"/>
      <c r="AE120" s="36"/>
    </row>
    <row r="121" spans="1:31" s="2" customFormat="1" ht="12" customHeight="1">
      <c r="A121" s="36"/>
      <c r="B121" s="37"/>
      <c r="C121" s="30" t="s">
        <v>22</v>
      </c>
      <c r="D121" s="38"/>
      <c r="E121" s="38"/>
      <c r="F121" s="28" t="str">
        <f>F14</f>
        <v xml:space="preserve"> </v>
      </c>
      <c r="G121" s="38"/>
      <c r="H121" s="38"/>
      <c r="I121" s="30" t="s">
        <v>24</v>
      </c>
      <c r="J121" s="68" t="str">
        <f>IF(J14="","",J14)</f>
        <v>11. 9. 2021</v>
      </c>
      <c r="K121" s="38"/>
      <c r="L121" s="53"/>
      <c r="S121" s="36"/>
      <c r="T121" s="36"/>
      <c r="U121" s="36"/>
      <c r="V121" s="36"/>
      <c r="W121" s="36"/>
      <c r="X121" s="36"/>
      <c r="Y121" s="36"/>
      <c r="Z121" s="36"/>
      <c r="AA121" s="36"/>
      <c r="AB121" s="36"/>
      <c r="AC121" s="36"/>
      <c r="AD121" s="36"/>
      <c r="AE121" s="36"/>
    </row>
    <row r="122" spans="1:31" s="2" customFormat="1" ht="6.95" customHeight="1">
      <c r="A122" s="36"/>
      <c r="B122" s="37"/>
      <c r="C122" s="38"/>
      <c r="D122" s="38"/>
      <c r="E122" s="38"/>
      <c r="F122" s="38"/>
      <c r="G122" s="38"/>
      <c r="H122" s="38"/>
      <c r="I122" s="38"/>
      <c r="J122" s="38"/>
      <c r="K122" s="38"/>
      <c r="L122" s="53"/>
      <c r="S122" s="36"/>
      <c r="T122" s="36"/>
      <c r="U122" s="36"/>
      <c r="V122" s="36"/>
      <c r="W122" s="36"/>
      <c r="X122" s="36"/>
      <c r="Y122" s="36"/>
      <c r="Z122" s="36"/>
      <c r="AA122" s="36"/>
      <c r="AB122" s="36"/>
      <c r="AC122" s="36"/>
      <c r="AD122" s="36"/>
      <c r="AE122" s="36"/>
    </row>
    <row r="123" spans="1:31" s="2" customFormat="1" ht="25.7" customHeight="1">
      <c r="A123" s="36"/>
      <c r="B123" s="37"/>
      <c r="C123" s="30" t="s">
        <v>30</v>
      </c>
      <c r="D123" s="38"/>
      <c r="E123" s="38"/>
      <c r="F123" s="28" t="str">
        <f>E17</f>
        <v xml:space="preserve">Ostravská univerzita </v>
      </c>
      <c r="G123" s="38"/>
      <c r="H123" s="38"/>
      <c r="I123" s="30" t="s">
        <v>36</v>
      </c>
      <c r="J123" s="34" t="str">
        <f>E23</f>
        <v>MARPO s.r.o., 28. října 66/201, Ostrava</v>
      </c>
      <c r="K123" s="38"/>
      <c r="L123" s="53"/>
      <c r="S123" s="36"/>
      <c r="T123" s="36"/>
      <c r="U123" s="36"/>
      <c r="V123" s="36"/>
      <c r="W123" s="36"/>
      <c r="X123" s="36"/>
      <c r="Y123" s="36"/>
      <c r="Z123" s="36"/>
      <c r="AA123" s="36"/>
      <c r="AB123" s="36"/>
      <c r="AC123" s="36"/>
      <c r="AD123" s="36"/>
      <c r="AE123" s="36"/>
    </row>
    <row r="124" spans="1:31" s="2" customFormat="1" ht="15.2" customHeight="1">
      <c r="A124" s="36"/>
      <c r="B124" s="37"/>
      <c r="C124" s="30" t="s">
        <v>34</v>
      </c>
      <c r="D124" s="38"/>
      <c r="E124" s="38"/>
      <c r="F124" s="28" t="str">
        <f>IF(E20="","",E20)</f>
        <v>Vyplň údaj</v>
      </c>
      <c r="G124" s="38"/>
      <c r="H124" s="38"/>
      <c r="I124" s="30" t="s">
        <v>39</v>
      </c>
      <c r="J124" s="34" t="str">
        <f>E26</f>
        <v xml:space="preserve"> </v>
      </c>
      <c r="K124" s="38"/>
      <c r="L124" s="53"/>
      <c r="S124" s="36"/>
      <c r="T124" s="36"/>
      <c r="U124" s="36"/>
      <c r="V124" s="36"/>
      <c r="W124" s="36"/>
      <c r="X124" s="36"/>
      <c r="Y124" s="36"/>
      <c r="Z124" s="36"/>
      <c r="AA124" s="36"/>
      <c r="AB124" s="36"/>
      <c r="AC124" s="36"/>
      <c r="AD124" s="36"/>
      <c r="AE124" s="36"/>
    </row>
    <row r="125" spans="1:31" s="2" customFormat="1" ht="10.35" customHeight="1">
      <c r="A125" s="36"/>
      <c r="B125" s="37"/>
      <c r="C125" s="38"/>
      <c r="D125" s="38"/>
      <c r="E125" s="38"/>
      <c r="F125" s="38"/>
      <c r="G125" s="38"/>
      <c r="H125" s="38"/>
      <c r="I125" s="38"/>
      <c r="J125" s="38"/>
      <c r="K125" s="38"/>
      <c r="L125" s="53"/>
      <c r="S125" s="36"/>
      <c r="T125" s="36"/>
      <c r="U125" s="36"/>
      <c r="V125" s="36"/>
      <c r="W125" s="36"/>
      <c r="X125" s="36"/>
      <c r="Y125" s="36"/>
      <c r="Z125" s="36"/>
      <c r="AA125" s="36"/>
      <c r="AB125" s="36"/>
      <c r="AC125" s="36"/>
      <c r="AD125" s="36"/>
      <c r="AE125" s="36"/>
    </row>
    <row r="126" spans="1:31" s="11" customFormat="1" ht="29.25" customHeight="1">
      <c r="A126" s="166"/>
      <c r="B126" s="167"/>
      <c r="C126" s="168" t="s">
        <v>148</v>
      </c>
      <c r="D126" s="169" t="s">
        <v>67</v>
      </c>
      <c r="E126" s="169" t="s">
        <v>63</v>
      </c>
      <c r="F126" s="169" t="s">
        <v>64</v>
      </c>
      <c r="G126" s="169" t="s">
        <v>149</v>
      </c>
      <c r="H126" s="169" t="s">
        <v>150</v>
      </c>
      <c r="I126" s="169" t="s">
        <v>151</v>
      </c>
      <c r="J126" s="169" t="s">
        <v>123</v>
      </c>
      <c r="K126" s="170" t="s">
        <v>152</v>
      </c>
      <c r="L126" s="171"/>
      <c r="M126" s="77" t="s">
        <v>1</v>
      </c>
      <c r="N126" s="78" t="s">
        <v>46</v>
      </c>
      <c r="O126" s="78" t="s">
        <v>153</v>
      </c>
      <c r="P126" s="78" t="s">
        <v>154</v>
      </c>
      <c r="Q126" s="78" t="s">
        <v>155</v>
      </c>
      <c r="R126" s="78" t="s">
        <v>156</v>
      </c>
      <c r="S126" s="78" t="s">
        <v>157</v>
      </c>
      <c r="T126" s="79" t="s">
        <v>158</v>
      </c>
      <c r="U126" s="166"/>
      <c r="V126" s="166"/>
      <c r="W126" s="166"/>
      <c r="X126" s="166"/>
      <c r="Y126" s="166"/>
      <c r="Z126" s="166"/>
      <c r="AA126" s="166"/>
      <c r="AB126" s="166"/>
      <c r="AC126" s="166"/>
      <c r="AD126" s="166"/>
      <c r="AE126" s="166"/>
    </row>
    <row r="127" spans="1:63" s="2" customFormat="1" ht="22.9" customHeight="1">
      <c r="A127" s="36"/>
      <c r="B127" s="37"/>
      <c r="C127" s="84" t="s">
        <v>159</v>
      </c>
      <c r="D127" s="38"/>
      <c r="E127" s="38"/>
      <c r="F127" s="38"/>
      <c r="G127" s="38"/>
      <c r="H127" s="38"/>
      <c r="I127" s="38"/>
      <c r="J127" s="172">
        <f>BK127</f>
        <v>0</v>
      </c>
      <c r="K127" s="38"/>
      <c r="L127" s="41"/>
      <c r="M127" s="80"/>
      <c r="N127" s="173"/>
      <c r="O127" s="81"/>
      <c r="P127" s="174">
        <f>P128</f>
        <v>0</v>
      </c>
      <c r="Q127" s="81"/>
      <c r="R127" s="174">
        <f>R128</f>
        <v>252.62615499999998</v>
      </c>
      <c r="S127" s="81"/>
      <c r="T127" s="175">
        <f>T128</f>
        <v>193.779</v>
      </c>
      <c r="U127" s="36"/>
      <c r="V127" s="36"/>
      <c r="W127" s="36"/>
      <c r="X127" s="36"/>
      <c r="Y127" s="36"/>
      <c r="Z127" s="36"/>
      <c r="AA127" s="36"/>
      <c r="AB127" s="36"/>
      <c r="AC127" s="36"/>
      <c r="AD127" s="36"/>
      <c r="AE127" s="36"/>
      <c r="AT127" s="18" t="s">
        <v>81</v>
      </c>
      <c r="AU127" s="18" t="s">
        <v>125</v>
      </c>
      <c r="BK127" s="176">
        <f>BK128</f>
        <v>0</v>
      </c>
    </row>
    <row r="128" spans="2:63" s="12" customFormat="1" ht="25.9" customHeight="1">
      <c r="B128" s="177"/>
      <c r="C128" s="178"/>
      <c r="D128" s="179" t="s">
        <v>81</v>
      </c>
      <c r="E128" s="180" t="s">
        <v>160</v>
      </c>
      <c r="F128" s="180" t="s">
        <v>161</v>
      </c>
      <c r="G128" s="178"/>
      <c r="H128" s="178"/>
      <c r="I128" s="181"/>
      <c r="J128" s="182">
        <f>BK128</f>
        <v>0</v>
      </c>
      <c r="K128" s="178"/>
      <c r="L128" s="183"/>
      <c r="M128" s="184"/>
      <c r="N128" s="185"/>
      <c r="O128" s="185"/>
      <c r="P128" s="186">
        <f>P129+P219+P280+P304+P311</f>
        <v>0</v>
      </c>
      <c r="Q128" s="185"/>
      <c r="R128" s="186">
        <f>R129+R219+R280+R304+R311</f>
        <v>252.62615499999998</v>
      </c>
      <c r="S128" s="185"/>
      <c r="T128" s="187">
        <f>T129+T219+T280+T304+T311</f>
        <v>193.779</v>
      </c>
      <c r="AR128" s="188" t="s">
        <v>89</v>
      </c>
      <c r="AT128" s="189" t="s">
        <v>81</v>
      </c>
      <c r="AU128" s="189" t="s">
        <v>82</v>
      </c>
      <c r="AY128" s="188" t="s">
        <v>162</v>
      </c>
      <c r="BK128" s="190">
        <f>BK129+BK219+BK280+BK304+BK311</f>
        <v>0</v>
      </c>
    </row>
    <row r="129" spans="2:63" s="12" customFormat="1" ht="22.9" customHeight="1">
      <c r="B129" s="177"/>
      <c r="C129" s="178"/>
      <c r="D129" s="179" t="s">
        <v>81</v>
      </c>
      <c r="E129" s="191" t="s">
        <v>89</v>
      </c>
      <c r="F129" s="191" t="s">
        <v>1556</v>
      </c>
      <c r="G129" s="178"/>
      <c r="H129" s="178"/>
      <c r="I129" s="181"/>
      <c r="J129" s="192">
        <f>BK129</f>
        <v>0</v>
      </c>
      <c r="K129" s="178"/>
      <c r="L129" s="183"/>
      <c r="M129" s="184"/>
      <c r="N129" s="185"/>
      <c r="O129" s="185"/>
      <c r="P129" s="186">
        <f>P130+SUM(P131:P195)</f>
        <v>0</v>
      </c>
      <c r="Q129" s="185"/>
      <c r="R129" s="186">
        <f>R130+SUM(R131:R195)</f>
        <v>0.0096</v>
      </c>
      <c r="S129" s="185"/>
      <c r="T129" s="187">
        <f>T130+SUM(T131:T195)</f>
        <v>193.779</v>
      </c>
      <c r="AR129" s="188" t="s">
        <v>89</v>
      </c>
      <c r="AT129" s="189" t="s">
        <v>81</v>
      </c>
      <c r="AU129" s="189" t="s">
        <v>89</v>
      </c>
      <c r="AY129" s="188" t="s">
        <v>162</v>
      </c>
      <c r="BK129" s="190">
        <f>BK130+SUM(BK131:BK195)</f>
        <v>0</v>
      </c>
    </row>
    <row r="130" spans="1:65" s="2" customFormat="1" ht="16.5" customHeight="1">
      <c r="A130" s="36"/>
      <c r="B130" s="37"/>
      <c r="C130" s="193" t="s">
        <v>89</v>
      </c>
      <c r="D130" s="193" t="s">
        <v>164</v>
      </c>
      <c r="E130" s="194" t="s">
        <v>1557</v>
      </c>
      <c r="F130" s="195" t="s">
        <v>1558</v>
      </c>
      <c r="G130" s="196" t="s">
        <v>167</v>
      </c>
      <c r="H130" s="197">
        <v>25</v>
      </c>
      <c r="I130" s="198"/>
      <c r="J130" s="199">
        <f>ROUND(I130*H130,2)</f>
        <v>0</v>
      </c>
      <c r="K130" s="195" t="s">
        <v>168</v>
      </c>
      <c r="L130" s="41"/>
      <c r="M130" s="200" t="s">
        <v>1</v>
      </c>
      <c r="N130" s="201" t="s">
        <v>47</v>
      </c>
      <c r="O130" s="73"/>
      <c r="P130" s="202">
        <f>O130*H130</f>
        <v>0</v>
      </c>
      <c r="Q130" s="202">
        <v>0</v>
      </c>
      <c r="R130" s="202">
        <f>Q130*H130</f>
        <v>0</v>
      </c>
      <c r="S130" s="202">
        <v>0.26</v>
      </c>
      <c r="T130" s="203">
        <f>S130*H130</f>
        <v>6.5</v>
      </c>
      <c r="U130" s="36"/>
      <c r="V130" s="36"/>
      <c r="W130" s="36"/>
      <c r="X130" s="36"/>
      <c r="Y130" s="36"/>
      <c r="Z130" s="36"/>
      <c r="AA130" s="36"/>
      <c r="AB130" s="36"/>
      <c r="AC130" s="36"/>
      <c r="AD130" s="36"/>
      <c r="AE130" s="36"/>
      <c r="AR130" s="204" t="s">
        <v>169</v>
      </c>
      <c r="AT130" s="204" t="s">
        <v>164</v>
      </c>
      <c r="AU130" s="204" t="s">
        <v>91</v>
      </c>
      <c r="AY130" s="18" t="s">
        <v>162</v>
      </c>
      <c r="BE130" s="205">
        <f>IF(N130="základní",J130,0)</f>
        <v>0</v>
      </c>
      <c r="BF130" s="205">
        <f>IF(N130="snížená",J130,0)</f>
        <v>0</v>
      </c>
      <c r="BG130" s="205">
        <f>IF(N130="zákl. přenesená",J130,0)</f>
        <v>0</v>
      </c>
      <c r="BH130" s="205">
        <f>IF(N130="sníž. přenesená",J130,0)</f>
        <v>0</v>
      </c>
      <c r="BI130" s="205">
        <f>IF(N130="nulová",J130,0)</f>
        <v>0</v>
      </c>
      <c r="BJ130" s="18" t="s">
        <v>89</v>
      </c>
      <c r="BK130" s="205">
        <f>ROUND(I130*H130,2)</f>
        <v>0</v>
      </c>
      <c r="BL130" s="18" t="s">
        <v>169</v>
      </c>
      <c r="BM130" s="204" t="s">
        <v>1559</v>
      </c>
    </row>
    <row r="131" spans="2:51" s="13" customFormat="1" ht="12">
      <c r="B131" s="206"/>
      <c r="C131" s="207"/>
      <c r="D131" s="208" t="s">
        <v>171</v>
      </c>
      <c r="E131" s="209" t="s">
        <v>1</v>
      </c>
      <c r="F131" s="210" t="s">
        <v>1560</v>
      </c>
      <c r="G131" s="207"/>
      <c r="H131" s="209" t="s">
        <v>1</v>
      </c>
      <c r="I131" s="211"/>
      <c r="J131" s="207"/>
      <c r="K131" s="207"/>
      <c r="L131" s="212"/>
      <c r="M131" s="213"/>
      <c r="N131" s="214"/>
      <c r="O131" s="214"/>
      <c r="P131" s="214"/>
      <c r="Q131" s="214"/>
      <c r="R131" s="214"/>
      <c r="S131" s="214"/>
      <c r="T131" s="215"/>
      <c r="AT131" s="216" t="s">
        <v>171</v>
      </c>
      <c r="AU131" s="216" t="s">
        <v>91</v>
      </c>
      <c r="AV131" s="13" t="s">
        <v>89</v>
      </c>
      <c r="AW131" s="13" t="s">
        <v>38</v>
      </c>
      <c r="AX131" s="13" t="s">
        <v>82</v>
      </c>
      <c r="AY131" s="216" t="s">
        <v>162</v>
      </c>
    </row>
    <row r="132" spans="2:51" s="14" customFormat="1" ht="12">
      <c r="B132" s="217"/>
      <c r="C132" s="218"/>
      <c r="D132" s="208" t="s">
        <v>171</v>
      </c>
      <c r="E132" s="219" t="s">
        <v>1</v>
      </c>
      <c r="F132" s="220" t="s">
        <v>1561</v>
      </c>
      <c r="G132" s="218"/>
      <c r="H132" s="221">
        <v>25</v>
      </c>
      <c r="I132" s="222"/>
      <c r="J132" s="218"/>
      <c r="K132" s="218"/>
      <c r="L132" s="223"/>
      <c r="M132" s="224"/>
      <c r="N132" s="225"/>
      <c r="O132" s="225"/>
      <c r="P132" s="225"/>
      <c r="Q132" s="225"/>
      <c r="R132" s="225"/>
      <c r="S132" s="225"/>
      <c r="T132" s="226"/>
      <c r="AT132" s="227" t="s">
        <v>171</v>
      </c>
      <c r="AU132" s="227" t="s">
        <v>91</v>
      </c>
      <c r="AV132" s="14" t="s">
        <v>91</v>
      </c>
      <c r="AW132" s="14" t="s">
        <v>38</v>
      </c>
      <c r="AX132" s="14" t="s">
        <v>82</v>
      </c>
      <c r="AY132" s="227" t="s">
        <v>162</v>
      </c>
    </row>
    <row r="133" spans="2:51" s="15" customFormat="1" ht="12">
      <c r="B133" s="228"/>
      <c r="C133" s="229"/>
      <c r="D133" s="208" t="s">
        <v>171</v>
      </c>
      <c r="E133" s="230" t="s">
        <v>1</v>
      </c>
      <c r="F133" s="231" t="s">
        <v>174</v>
      </c>
      <c r="G133" s="229"/>
      <c r="H133" s="232">
        <v>25</v>
      </c>
      <c r="I133" s="233"/>
      <c r="J133" s="229"/>
      <c r="K133" s="229"/>
      <c r="L133" s="234"/>
      <c r="M133" s="235"/>
      <c r="N133" s="236"/>
      <c r="O133" s="236"/>
      <c r="P133" s="236"/>
      <c r="Q133" s="236"/>
      <c r="R133" s="236"/>
      <c r="S133" s="236"/>
      <c r="T133" s="237"/>
      <c r="AT133" s="238" t="s">
        <v>171</v>
      </c>
      <c r="AU133" s="238" t="s">
        <v>91</v>
      </c>
      <c r="AV133" s="15" t="s">
        <v>169</v>
      </c>
      <c r="AW133" s="15" t="s">
        <v>38</v>
      </c>
      <c r="AX133" s="15" t="s">
        <v>89</v>
      </c>
      <c r="AY133" s="238" t="s">
        <v>162</v>
      </c>
    </row>
    <row r="134" spans="1:65" s="2" customFormat="1" ht="16.5" customHeight="1">
      <c r="A134" s="36"/>
      <c r="B134" s="37"/>
      <c r="C134" s="193" t="s">
        <v>91</v>
      </c>
      <c r="D134" s="193" t="s">
        <v>164</v>
      </c>
      <c r="E134" s="194" t="s">
        <v>1562</v>
      </c>
      <c r="F134" s="195" t="s">
        <v>1563</v>
      </c>
      <c r="G134" s="196" t="s">
        <v>167</v>
      </c>
      <c r="H134" s="197">
        <v>37.5</v>
      </c>
      <c r="I134" s="198"/>
      <c r="J134" s="199">
        <f>ROUND(I134*H134,2)</f>
        <v>0</v>
      </c>
      <c r="K134" s="195" t="s">
        <v>168</v>
      </c>
      <c r="L134" s="41"/>
      <c r="M134" s="200" t="s">
        <v>1</v>
      </c>
      <c r="N134" s="201" t="s">
        <v>47</v>
      </c>
      <c r="O134" s="73"/>
      <c r="P134" s="202">
        <f>O134*H134</f>
        <v>0</v>
      </c>
      <c r="Q134" s="202">
        <v>0</v>
      </c>
      <c r="R134" s="202">
        <f>Q134*H134</f>
        <v>0</v>
      </c>
      <c r="S134" s="202">
        <v>0.295</v>
      </c>
      <c r="T134" s="203">
        <f>S134*H134</f>
        <v>11.0625</v>
      </c>
      <c r="U134" s="36"/>
      <c r="V134" s="36"/>
      <c r="W134" s="36"/>
      <c r="X134" s="36"/>
      <c r="Y134" s="36"/>
      <c r="Z134" s="36"/>
      <c r="AA134" s="36"/>
      <c r="AB134" s="36"/>
      <c r="AC134" s="36"/>
      <c r="AD134" s="36"/>
      <c r="AE134" s="36"/>
      <c r="AR134" s="204" t="s">
        <v>169</v>
      </c>
      <c r="AT134" s="204" t="s">
        <v>164</v>
      </c>
      <c r="AU134" s="204" t="s">
        <v>91</v>
      </c>
      <c r="AY134" s="18" t="s">
        <v>162</v>
      </c>
      <c r="BE134" s="205">
        <f>IF(N134="základní",J134,0)</f>
        <v>0</v>
      </c>
      <c r="BF134" s="205">
        <f>IF(N134="snížená",J134,0)</f>
        <v>0</v>
      </c>
      <c r="BG134" s="205">
        <f>IF(N134="zákl. přenesená",J134,0)</f>
        <v>0</v>
      </c>
      <c r="BH134" s="205">
        <f>IF(N134="sníž. přenesená",J134,0)</f>
        <v>0</v>
      </c>
      <c r="BI134" s="205">
        <f>IF(N134="nulová",J134,0)</f>
        <v>0</v>
      </c>
      <c r="BJ134" s="18" t="s">
        <v>89</v>
      </c>
      <c r="BK134" s="205">
        <f>ROUND(I134*H134,2)</f>
        <v>0</v>
      </c>
      <c r="BL134" s="18" t="s">
        <v>169</v>
      </c>
      <c r="BM134" s="204" t="s">
        <v>1564</v>
      </c>
    </row>
    <row r="135" spans="2:51" s="13" customFormat="1" ht="12">
      <c r="B135" s="206"/>
      <c r="C135" s="207"/>
      <c r="D135" s="208" t="s">
        <v>171</v>
      </c>
      <c r="E135" s="209" t="s">
        <v>1</v>
      </c>
      <c r="F135" s="210" t="s">
        <v>1560</v>
      </c>
      <c r="G135" s="207"/>
      <c r="H135" s="209" t="s">
        <v>1</v>
      </c>
      <c r="I135" s="211"/>
      <c r="J135" s="207"/>
      <c r="K135" s="207"/>
      <c r="L135" s="212"/>
      <c r="M135" s="213"/>
      <c r="N135" s="214"/>
      <c r="O135" s="214"/>
      <c r="P135" s="214"/>
      <c r="Q135" s="214"/>
      <c r="R135" s="214"/>
      <c r="S135" s="214"/>
      <c r="T135" s="215"/>
      <c r="AT135" s="216" t="s">
        <v>171</v>
      </c>
      <c r="AU135" s="216" t="s">
        <v>91</v>
      </c>
      <c r="AV135" s="13" t="s">
        <v>89</v>
      </c>
      <c r="AW135" s="13" t="s">
        <v>38</v>
      </c>
      <c r="AX135" s="13" t="s">
        <v>82</v>
      </c>
      <c r="AY135" s="216" t="s">
        <v>162</v>
      </c>
    </row>
    <row r="136" spans="2:51" s="14" customFormat="1" ht="12">
      <c r="B136" s="217"/>
      <c r="C136" s="218"/>
      <c r="D136" s="208" t="s">
        <v>171</v>
      </c>
      <c r="E136" s="219" t="s">
        <v>1</v>
      </c>
      <c r="F136" s="220" t="s">
        <v>1565</v>
      </c>
      <c r="G136" s="218"/>
      <c r="H136" s="221">
        <v>37.5</v>
      </c>
      <c r="I136" s="222"/>
      <c r="J136" s="218"/>
      <c r="K136" s="218"/>
      <c r="L136" s="223"/>
      <c r="M136" s="224"/>
      <c r="N136" s="225"/>
      <c r="O136" s="225"/>
      <c r="P136" s="225"/>
      <c r="Q136" s="225"/>
      <c r="R136" s="225"/>
      <c r="S136" s="225"/>
      <c r="T136" s="226"/>
      <c r="AT136" s="227" t="s">
        <v>171</v>
      </c>
      <c r="AU136" s="227" t="s">
        <v>91</v>
      </c>
      <c r="AV136" s="14" t="s">
        <v>91</v>
      </c>
      <c r="AW136" s="14" t="s">
        <v>38</v>
      </c>
      <c r="AX136" s="14" t="s">
        <v>82</v>
      </c>
      <c r="AY136" s="227" t="s">
        <v>162</v>
      </c>
    </row>
    <row r="137" spans="2:51" s="15" customFormat="1" ht="12">
      <c r="B137" s="228"/>
      <c r="C137" s="229"/>
      <c r="D137" s="208" t="s">
        <v>171</v>
      </c>
      <c r="E137" s="230" t="s">
        <v>1</v>
      </c>
      <c r="F137" s="231" t="s">
        <v>174</v>
      </c>
      <c r="G137" s="229"/>
      <c r="H137" s="232">
        <v>37.5</v>
      </c>
      <c r="I137" s="233"/>
      <c r="J137" s="229"/>
      <c r="K137" s="229"/>
      <c r="L137" s="234"/>
      <c r="M137" s="235"/>
      <c r="N137" s="236"/>
      <c r="O137" s="236"/>
      <c r="P137" s="236"/>
      <c r="Q137" s="236"/>
      <c r="R137" s="236"/>
      <c r="S137" s="236"/>
      <c r="T137" s="237"/>
      <c r="AT137" s="238" t="s">
        <v>171</v>
      </c>
      <c r="AU137" s="238" t="s">
        <v>91</v>
      </c>
      <c r="AV137" s="15" t="s">
        <v>169</v>
      </c>
      <c r="AW137" s="15" t="s">
        <v>38</v>
      </c>
      <c r="AX137" s="15" t="s">
        <v>89</v>
      </c>
      <c r="AY137" s="238" t="s">
        <v>162</v>
      </c>
    </row>
    <row r="138" spans="1:65" s="2" customFormat="1" ht="16.5" customHeight="1">
      <c r="A138" s="36"/>
      <c r="B138" s="37"/>
      <c r="C138" s="193" t="s">
        <v>98</v>
      </c>
      <c r="D138" s="193" t="s">
        <v>164</v>
      </c>
      <c r="E138" s="194" t="s">
        <v>1566</v>
      </c>
      <c r="F138" s="195" t="s">
        <v>1567</v>
      </c>
      <c r="G138" s="196" t="s">
        <v>167</v>
      </c>
      <c r="H138" s="197">
        <v>25</v>
      </c>
      <c r="I138" s="198"/>
      <c r="J138" s="199">
        <f>ROUND(I138*H138,2)</f>
        <v>0</v>
      </c>
      <c r="K138" s="195" t="s">
        <v>168</v>
      </c>
      <c r="L138" s="41"/>
      <c r="M138" s="200" t="s">
        <v>1</v>
      </c>
      <c r="N138" s="201" t="s">
        <v>47</v>
      </c>
      <c r="O138" s="73"/>
      <c r="P138" s="202">
        <f>O138*H138</f>
        <v>0</v>
      </c>
      <c r="Q138" s="202">
        <v>0</v>
      </c>
      <c r="R138" s="202">
        <f>Q138*H138</f>
        <v>0</v>
      </c>
      <c r="S138" s="202">
        <v>0.44</v>
      </c>
      <c r="T138" s="203">
        <f>S138*H138</f>
        <v>11</v>
      </c>
      <c r="U138" s="36"/>
      <c r="V138" s="36"/>
      <c r="W138" s="36"/>
      <c r="X138" s="36"/>
      <c r="Y138" s="36"/>
      <c r="Z138" s="36"/>
      <c r="AA138" s="36"/>
      <c r="AB138" s="36"/>
      <c r="AC138" s="36"/>
      <c r="AD138" s="36"/>
      <c r="AE138" s="36"/>
      <c r="AR138" s="204" t="s">
        <v>169</v>
      </c>
      <c r="AT138" s="204" t="s">
        <v>164</v>
      </c>
      <c r="AU138" s="204" t="s">
        <v>91</v>
      </c>
      <c r="AY138" s="18" t="s">
        <v>162</v>
      </c>
      <c r="BE138" s="205">
        <f>IF(N138="základní",J138,0)</f>
        <v>0</v>
      </c>
      <c r="BF138" s="205">
        <f>IF(N138="snížená",J138,0)</f>
        <v>0</v>
      </c>
      <c r="BG138" s="205">
        <f>IF(N138="zákl. přenesená",J138,0)</f>
        <v>0</v>
      </c>
      <c r="BH138" s="205">
        <f>IF(N138="sníž. přenesená",J138,0)</f>
        <v>0</v>
      </c>
      <c r="BI138" s="205">
        <f>IF(N138="nulová",J138,0)</f>
        <v>0</v>
      </c>
      <c r="BJ138" s="18" t="s">
        <v>89</v>
      </c>
      <c r="BK138" s="205">
        <f>ROUND(I138*H138,2)</f>
        <v>0</v>
      </c>
      <c r="BL138" s="18" t="s">
        <v>169</v>
      </c>
      <c r="BM138" s="204" t="s">
        <v>1568</v>
      </c>
    </row>
    <row r="139" spans="2:51" s="13" customFormat="1" ht="12">
      <c r="B139" s="206"/>
      <c r="C139" s="207"/>
      <c r="D139" s="208" t="s">
        <v>171</v>
      </c>
      <c r="E139" s="209" t="s">
        <v>1</v>
      </c>
      <c r="F139" s="210" t="s">
        <v>1560</v>
      </c>
      <c r="G139" s="207"/>
      <c r="H139" s="209" t="s">
        <v>1</v>
      </c>
      <c r="I139" s="211"/>
      <c r="J139" s="207"/>
      <c r="K139" s="207"/>
      <c r="L139" s="212"/>
      <c r="M139" s="213"/>
      <c r="N139" s="214"/>
      <c r="O139" s="214"/>
      <c r="P139" s="214"/>
      <c r="Q139" s="214"/>
      <c r="R139" s="214"/>
      <c r="S139" s="214"/>
      <c r="T139" s="215"/>
      <c r="AT139" s="216" t="s">
        <v>171</v>
      </c>
      <c r="AU139" s="216" t="s">
        <v>91</v>
      </c>
      <c r="AV139" s="13" t="s">
        <v>89</v>
      </c>
      <c r="AW139" s="13" t="s">
        <v>38</v>
      </c>
      <c r="AX139" s="13" t="s">
        <v>82</v>
      </c>
      <c r="AY139" s="216" t="s">
        <v>162</v>
      </c>
    </row>
    <row r="140" spans="2:51" s="14" customFormat="1" ht="12">
      <c r="B140" s="217"/>
      <c r="C140" s="218"/>
      <c r="D140" s="208" t="s">
        <v>171</v>
      </c>
      <c r="E140" s="219" t="s">
        <v>1</v>
      </c>
      <c r="F140" s="220" t="s">
        <v>1561</v>
      </c>
      <c r="G140" s="218"/>
      <c r="H140" s="221">
        <v>25</v>
      </c>
      <c r="I140" s="222"/>
      <c r="J140" s="218"/>
      <c r="K140" s="218"/>
      <c r="L140" s="223"/>
      <c r="M140" s="224"/>
      <c r="N140" s="225"/>
      <c r="O140" s="225"/>
      <c r="P140" s="225"/>
      <c r="Q140" s="225"/>
      <c r="R140" s="225"/>
      <c r="S140" s="225"/>
      <c r="T140" s="226"/>
      <c r="AT140" s="227" t="s">
        <v>171</v>
      </c>
      <c r="AU140" s="227" t="s">
        <v>91</v>
      </c>
      <c r="AV140" s="14" t="s">
        <v>91</v>
      </c>
      <c r="AW140" s="14" t="s">
        <v>38</v>
      </c>
      <c r="AX140" s="14" t="s">
        <v>82</v>
      </c>
      <c r="AY140" s="227" t="s">
        <v>162</v>
      </c>
    </row>
    <row r="141" spans="2:51" s="15" customFormat="1" ht="12">
      <c r="B141" s="228"/>
      <c r="C141" s="229"/>
      <c r="D141" s="208" t="s">
        <v>171</v>
      </c>
      <c r="E141" s="230" t="s">
        <v>1</v>
      </c>
      <c r="F141" s="231" t="s">
        <v>174</v>
      </c>
      <c r="G141" s="229"/>
      <c r="H141" s="232">
        <v>25</v>
      </c>
      <c r="I141" s="233"/>
      <c r="J141" s="229"/>
      <c r="K141" s="229"/>
      <c r="L141" s="234"/>
      <c r="M141" s="235"/>
      <c r="N141" s="236"/>
      <c r="O141" s="236"/>
      <c r="P141" s="236"/>
      <c r="Q141" s="236"/>
      <c r="R141" s="236"/>
      <c r="S141" s="236"/>
      <c r="T141" s="237"/>
      <c r="AT141" s="238" t="s">
        <v>171</v>
      </c>
      <c r="AU141" s="238" t="s">
        <v>91</v>
      </c>
      <c r="AV141" s="15" t="s">
        <v>169</v>
      </c>
      <c r="AW141" s="15" t="s">
        <v>38</v>
      </c>
      <c r="AX141" s="15" t="s">
        <v>89</v>
      </c>
      <c r="AY141" s="238" t="s">
        <v>162</v>
      </c>
    </row>
    <row r="142" spans="1:65" s="2" customFormat="1" ht="16.5" customHeight="1">
      <c r="A142" s="36"/>
      <c r="B142" s="37"/>
      <c r="C142" s="193" t="s">
        <v>169</v>
      </c>
      <c r="D142" s="193" t="s">
        <v>164</v>
      </c>
      <c r="E142" s="194" t="s">
        <v>1569</v>
      </c>
      <c r="F142" s="195" t="s">
        <v>1570</v>
      </c>
      <c r="G142" s="196" t="s">
        <v>167</v>
      </c>
      <c r="H142" s="197">
        <v>128.5</v>
      </c>
      <c r="I142" s="198"/>
      <c r="J142" s="199">
        <f>ROUND(I142*H142,2)</f>
        <v>0</v>
      </c>
      <c r="K142" s="195" t="s">
        <v>168</v>
      </c>
      <c r="L142" s="41"/>
      <c r="M142" s="200" t="s">
        <v>1</v>
      </c>
      <c r="N142" s="201" t="s">
        <v>47</v>
      </c>
      <c r="O142" s="73"/>
      <c r="P142" s="202">
        <f>O142*H142</f>
        <v>0</v>
      </c>
      <c r="Q142" s="202">
        <v>0</v>
      </c>
      <c r="R142" s="202">
        <f>Q142*H142</f>
        <v>0</v>
      </c>
      <c r="S142" s="202">
        <v>0.58</v>
      </c>
      <c r="T142" s="203">
        <f>S142*H142</f>
        <v>74.53</v>
      </c>
      <c r="U142" s="36"/>
      <c r="V142" s="36"/>
      <c r="W142" s="36"/>
      <c r="X142" s="36"/>
      <c r="Y142" s="36"/>
      <c r="Z142" s="36"/>
      <c r="AA142" s="36"/>
      <c r="AB142" s="36"/>
      <c r="AC142" s="36"/>
      <c r="AD142" s="36"/>
      <c r="AE142" s="36"/>
      <c r="AR142" s="204" t="s">
        <v>169</v>
      </c>
      <c r="AT142" s="204" t="s">
        <v>164</v>
      </c>
      <c r="AU142" s="204" t="s">
        <v>91</v>
      </c>
      <c r="AY142" s="18" t="s">
        <v>162</v>
      </c>
      <c r="BE142" s="205">
        <f>IF(N142="základní",J142,0)</f>
        <v>0</v>
      </c>
      <c r="BF142" s="205">
        <f>IF(N142="snížená",J142,0)</f>
        <v>0</v>
      </c>
      <c r="BG142" s="205">
        <f>IF(N142="zákl. přenesená",J142,0)</f>
        <v>0</v>
      </c>
      <c r="BH142" s="205">
        <f>IF(N142="sníž. přenesená",J142,0)</f>
        <v>0</v>
      </c>
      <c r="BI142" s="205">
        <f>IF(N142="nulová",J142,0)</f>
        <v>0</v>
      </c>
      <c r="BJ142" s="18" t="s">
        <v>89</v>
      </c>
      <c r="BK142" s="205">
        <f>ROUND(I142*H142,2)</f>
        <v>0</v>
      </c>
      <c r="BL142" s="18" t="s">
        <v>169</v>
      </c>
      <c r="BM142" s="204" t="s">
        <v>1571</v>
      </c>
    </row>
    <row r="143" spans="2:51" s="13" customFormat="1" ht="12">
      <c r="B143" s="206"/>
      <c r="C143" s="207"/>
      <c r="D143" s="208" t="s">
        <v>171</v>
      </c>
      <c r="E143" s="209" t="s">
        <v>1</v>
      </c>
      <c r="F143" s="210" t="s">
        <v>1560</v>
      </c>
      <c r="G143" s="207"/>
      <c r="H143" s="209" t="s">
        <v>1</v>
      </c>
      <c r="I143" s="211"/>
      <c r="J143" s="207"/>
      <c r="K143" s="207"/>
      <c r="L143" s="212"/>
      <c r="M143" s="213"/>
      <c r="N143" s="214"/>
      <c r="O143" s="214"/>
      <c r="P143" s="214"/>
      <c r="Q143" s="214"/>
      <c r="R143" s="214"/>
      <c r="S143" s="214"/>
      <c r="T143" s="215"/>
      <c r="AT143" s="216" t="s">
        <v>171</v>
      </c>
      <c r="AU143" s="216" t="s">
        <v>91</v>
      </c>
      <c r="AV143" s="13" t="s">
        <v>89</v>
      </c>
      <c r="AW143" s="13" t="s">
        <v>38</v>
      </c>
      <c r="AX143" s="13" t="s">
        <v>82</v>
      </c>
      <c r="AY143" s="216" t="s">
        <v>162</v>
      </c>
    </row>
    <row r="144" spans="2:51" s="14" customFormat="1" ht="12">
      <c r="B144" s="217"/>
      <c r="C144" s="218"/>
      <c r="D144" s="208" t="s">
        <v>171</v>
      </c>
      <c r="E144" s="219" t="s">
        <v>1</v>
      </c>
      <c r="F144" s="220" t="s">
        <v>1572</v>
      </c>
      <c r="G144" s="218"/>
      <c r="H144" s="221">
        <v>128.5</v>
      </c>
      <c r="I144" s="222"/>
      <c r="J144" s="218"/>
      <c r="K144" s="218"/>
      <c r="L144" s="223"/>
      <c r="M144" s="224"/>
      <c r="N144" s="225"/>
      <c r="O144" s="225"/>
      <c r="P144" s="225"/>
      <c r="Q144" s="225"/>
      <c r="R144" s="225"/>
      <c r="S144" s="225"/>
      <c r="T144" s="226"/>
      <c r="AT144" s="227" t="s">
        <v>171</v>
      </c>
      <c r="AU144" s="227" t="s">
        <v>91</v>
      </c>
      <c r="AV144" s="14" t="s">
        <v>91</v>
      </c>
      <c r="AW144" s="14" t="s">
        <v>38</v>
      </c>
      <c r="AX144" s="14" t="s">
        <v>82</v>
      </c>
      <c r="AY144" s="227" t="s">
        <v>162</v>
      </c>
    </row>
    <row r="145" spans="2:51" s="15" customFormat="1" ht="12">
      <c r="B145" s="228"/>
      <c r="C145" s="229"/>
      <c r="D145" s="208" t="s">
        <v>171</v>
      </c>
      <c r="E145" s="230" t="s">
        <v>1</v>
      </c>
      <c r="F145" s="231" t="s">
        <v>174</v>
      </c>
      <c r="G145" s="229"/>
      <c r="H145" s="232">
        <v>128.5</v>
      </c>
      <c r="I145" s="233"/>
      <c r="J145" s="229"/>
      <c r="K145" s="229"/>
      <c r="L145" s="234"/>
      <c r="M145" s="235"/>
      <c r="N145" s="236"/>
      <c r="O145" s="236"/>
      <c r="P145" s="236"/>
      <c r="Q145" s="236"/>
      <c r="R145" s="236"/>
      <c r="S145" s="236"/>
      <c r="T145" s="237"/>
      <c r="AT145" s="238" t="s">
        <v>171</v>
      </c>
      <c r="AU145" s="238" t="s">
        <v>91</v>
      </c>
      <c r="AV145" s="15" t="s">
        <v>169</v>
      </c>
      <c r="AW145" s="15" t="s">
        <v>38</v>
      </c>
      <c r="AX145" s="15" t="s">
        <v>89</v>
      </c>
      <c r="AY145" s="238" t="s">
        <v>162</v>
      </c>
    </row>
    <row r="146" spans="1:65" s="2" customFormat="1" ht="16.5" customHeight="1">
      <c r="A146" s="36"/>
      <c r="B146" s="37"/>
      <c r="C146" s="193" t="s">
        <v>187</v>
      </c>
      <c r="D146" s="193" t="s">
        <v>164</v>
      </c>
      <c r="E146" s="194" t="s">
        <v>1573</v>
      </c>
      <c r="F146" s="195" t="s">
        <v>1574</v>
      </c>
      <c r="G146" s="196" t="s">
        <v>167</v>
      </c>
      <c r="H146" s="197">
        <v>37.5</v>
      </c>
      <c r="I146" s="198"/>
      <c r="J146" s="199">
        <f>ROUND(I146*H146,2)</f>
        <v>0</v>
      </c>
      <c r="K146" s="195" t="s">
        <v>168</v>
      </c>
      <c r="L146" s="41"/>
      <c r="M146" s="200" t="s">
        <v>1</v>
      </c>
      <c r="N146" s="201" t="s">
        <v>47</v>
      </c>
      <c r="O146" s="73"/>
      <c r="P146" s="202">
        <f>O146*H146</f>
        <v>0</v>
      </c>
      <c r="Q146" s="202">
        <v>0</v>
      </c>
      <c r="R146" s="202">
        <f>Q146*H146</f>
        <v>0</v>
      </c>
      <c r="S146" s="202">
        <v>0.75</v>
      </c>
      <c r="T146" s="203">
        <f>S146*H146</f>
        <v>28.125</v>
      </c>
      <c r="U146" s="36"/>
      <c r="V146" s="36"/>
      <c r="W146" s="36"/>
      <c r="X146" s="36"/>
      <c r="Y146" s="36"/>
      <c r="Z146" s="36"/>
      <c r="AA146" s="36"/>
      <c r="AB146" s="36"/>
      <c r="AC146" s="36"/>
      <c r="AD146" s="36"/>
      <c r="AE146" s="36"/>
      <c r="AR146" s="204" t="s">
        <v>169</v>
      </c>
      <c r="AT146" s="204" t="s">
        <v>164</v>
      </c>
      <c r="AU146" s="204" t="s">
        <v>91</v>
      </c>
      <c r="AY146" s="18" t="s">
        <v>162</v>
      </c>
      <c r="BE146" s="205">
        <f>IF(N146="základní",J146,0)</f>
        <v>0</v>
      </c>
      <c r="BF146" s="205">
        <f>IF(N146="snížená",J146,0)</f>
        <v>0</v>
      </c>
      <c r="BG146" s="205">
        <f>IF(N146="zákl. přenesená",J146,0)</f>
        <v>0</v>
      </c>
      <c r="BH146" s="205">
        <f>IF(N146="sníž. přenesená",J146,0)</f>
        <v>0</v>
      </c>
      <c r="BI146" s="205">
        <f>IF(N146="nulová",J146,0)</f>
        <v>0</v>
      </c>
      <c r="BJ146" s="18" t="s">
        <v>89</v>
      </c>
      <c r="BK146" s="205">
        <f>ROUND(I146*H146,2)</f>
        <v>0</v>
      </c>
      <c r="BL146" s="18" t="s">
        <v>169</v>
      </c>
      <c r="BM146" s="204" t="s">
        <v>1575</v>
      </c>
    </row>
    <row r="147" spans="2:51" s="13" customFormat="1" ht="12">
      <c r="B147" s="206"/>
      <c r="C147" s="207"/>
      <c r="D147" s="208" t="s">
        <v>171</v>
      </c>
      <c r="E147" s="209" t="s">
        <v>1</v>
      </c>
      <c r="F147" s="210" t="s">
        <v>1560</v>
      </c>
      <c r="G147" s="207"/>
      <c r="H147" s="209" t="s">
        <v>1</v>
      </c>
      <c r="I147" s="211"/>
      <c r="J147" s="207"/>
      <c r="K147" s="207"/>
      <c r="L147" s="212"/>
      <c r="M147" s="213"/>
      <c r="N147" s="214"/>
      <c r="O147" s="214"/>
      <c r="P147" s="214"/>
      <c r="Q147" s="214"/>
      <c r="R147" s="214"/>
      <c r="S147" s="214"/>
      <c r="T147" s="215"/>
      <c r="AT147" s="216" t="s">
        <v>171</v>
      </c>
      <c r="AU147" s="216" t="s">
        <v>91</v>
      </c>
      <c r="AV147" s="13" t="s">
        <v>89</v>
      </c>
      <c r="AW147" s="13" t="s">
        <v>38</v>
      </c>
      <c r="AX147" s="13" t="s">
        <v>82</v>
      </c>
      <c r="AY147" s="216" t="s">
        <v>162</v>
      </c>
    </row>
    <row r="148" spans="2:51" s="14" customFormat="1" ht="12">
      <c r="B148" s="217"/>
      <c r="C148" s="218"/>
      <c r="D148" s="208" t="s">
        <v>171</v>
      </c>
      <c r="E148" s="219" t="s">
        <v>1</v>
      </c>
      <c r="F148" s="220" t="s">
        <v>1565</v>
      </c>
      <c r="G148" s="218"/>
      <c r="H148" s="221">
        <v>37.5</v>
      </c>
      <c r="I148" s="222"/>
      <c r="J148" s="218"/>
      <c r="K148" s="218"/>
      <c r="L148" s="223"/>
      <c r="M148" s="224"/>
      <c r="N148" s="225"/>
      <c r="O148" s="225"/>
      <c r="P148" s="225"/>
      <c r="Q148" s="225"/>
      <c r="R148" s="225"/>
      <c r="S148" s="225"/>
      <c r="T148" s="226"/>
      <c r="AT148" s="227" t="s">
        <v>171</v>
      </c>
      <c r="AU148" s="227" t="s">
        <v>91</v>
      </c>
      <c r="AV148" s="14" t="s">
        <v>91</v>
      </c>
      <c r="AW148" s="14" t="s">
        <v>38</v>
      </c>
      <c r="AX148" s="14" t="s">
        <v>82</v>
      </c>
      <c r="AY148" s="227" t="s">
        <v>162</v>
      </c>
    </row>
    <row r="149" spans="2:51" s="15" customFormat="1" ht="12">
      <c r="B149" s="228"/>
      <c r="C149" s="229"/>
      <c r="D149" s="208" t="s">
        <v>171</v>
      </c>
      <c r="E149" s="230" t="s">
        <v>1</v>
      </c>
      <c r="F149" s="231" t="s">
        <v>174</v>
      </c>
      <c r="G149" s="229"/>
      <c r="H149" s="232">
        <v>37.5</v>
      </c>
      <c r="I149" s="233"/>
      <c r="J149" s="229"/>
      <c r="K149" s="229"/>
      <c r="L149" s="234"/>
      <c r="M149" s="235"/>
      <c r="N149" s="236"/>
      <c r="O149" s="236"/>
      <c r="P149" s="236"/>
      <c r="Q149" s="236"/>
      <c r="R149" s="236"/>
      <c r="S149" s="236"/>
      <c r="T149" s="237"/>
      <c r="AT149" s="238" t="s">
        <v>171</v>
      </c>
      <c r="AU149" s="238" t="s">
        <v>91</v>
      </c>
      <c r="AV149" s="15" t="s">
        <v>169</v>
      </c>
      <c r="AW149" s="15" t="s">
        <v>38</v>
      </c>
      <c r="AX149" s="15" t="s">
        <v>89</v>
      </c>
      <c r="AY149" s="238" t="s">
        <v>162</v>
      </c>
    </row>
    <row r="150" spans="1:65" s="2" customFormat="1" ht="16.5" customHeight="1">
      <c r="A150" s="36"/>
      <c r="B150" s="37"/>
      <c r="C150" s="193" t="s">
        <v>192</v>
      </c>
      <c r="D150" s="193" t="s">
        <v>164</v>
      </c>
      <c r="E150" s="194" t="s">
        <v>1576</v>
      </c>
      <c r="F150" s="195" t="s">
        <v>1577</v>
      </c>
      <c r="G150" s="196" t="s">
        <v>167</v>
      </c>
      <c r="H150" s="197">
        <v>128.5</v>
      </c>
      <c r="I150" s="198"/>
      <c r="J150" s="199">
        <f>ROUND(I150*H150,2)</f>
        <v>0</v>
      </c>
      <c r="K150" s="195" t="s">
        <v>168</v>
      </c>
      <c r="L150" s="41"/>
      <c r="M150" s="200" t="s">
        <v>1</v>
      </c>
      <c r="N150" s="201" t="s">
        <v>47</v>
      </c>
      <c r="O150" s="73"/>
      <c r="P150" s="202">
        <f>O150*H150</f>
        <v>0</v>
      </c>
      <c r="Q150" s="202">
        <v>0</v>
      </c>
      <c r="R150" s="202">
        <f>Q150*H150</f>
        <v>0</v>
      </c>
      <c r="S150" s="202">
        <v>0.316</v>
      </c>
      <c r="T150" s="203">
        <f>S150*H150</f>
        <v>40.606</v>
      </c>
      <c r="U150" s="36"/>
      <c r="V150" s="36"/>
      <c r="W150" s="36"/>
      <c r="X150" s="36"/>
      <c r="Y150" s="36"/>
      <c r="Z150" s="36"/>
      <c r="AA150" s="36"/>
      <c r="AB150" s="36"/>
      <c r="AC150" s="36"/>
      <c r="AD150" s="36"/>
      <c r="AE150" s="36"/>
      <c r="AR150" s="204" t="s">
        <v>169</v>
      </c>
      <c r="AT150" s="204" t="s">
        <v>164</v>
      </c>
      <c r="AU150" s="204" t="s">
        <v>91</v>
      </c>
      <c r="AY150" s="18" t="s">
        <v>162</v>
      </c>
      <c r="BE150" s="205">
        <f>IF(N150="základní",J150,0)</f>
        <v>0</v>
      </c>
      <c r="BF150" s="205">
        <f>IF(N150="snížená",J150,0)</f>
        <v>0</v>
      </c>
      <c r="BG150" s="205">
        <f>IF(N150="zákl. přenesená",J150,0)</f>
        <v>0</v>
      </c>
      <c r="BH150" s="205">
        <f>IF(N150="sníž. přenesená",J150,0)</f>
        <v>0</v>
      </c>
      <c r="BI150" s="205">
        <f>IF(N150="nulová",J150,0)</f>
        <v>0</v>
      </c>
      <c r="BJ150" s="18" t="s">
        <v>89</v>
      </c>
      <c r="BK150" s="205">
        <f>ROUND(I150*H150,2)</f>
        <v>0</v>
      </c>
      <c r="BL150" s="18" t="s">
        <v>169</v>
      </c>
      <c r="BM150" s="204" t="s">
        <v>1578</v>
      </c>
    </row>
    <row r="151" spans="2:51" s="13" customFormat="1" ht="12">
      <c r="B151" s="206"/>
      <c r="C151" s="207"/>
      <c r="D151" s="208" t="s">
        <v>171</v>
      </c>
      <c r="E151" s="209" t="s">
        <v>1</v>
      </c>
      <c r="F151" s="210" t="s">
        <v>1560</v>
      </c>
      <c r="G151" s="207"/>
      <c r="H151" s="209" t="s">
        <v>1</v>
      </c>
      <c r="I151" s="211"/>
      <c r="J151" s="207"/>
      <c r="K151" s="207"/>
      <c r="L151" s="212"/>
      <c r="M151" s="213"/>
      <c r="N151" s="214"/>
      <c r="O151" s="214"/>
      <c r="P151" s="214"/>
      <c r="Q151" s="214"/>
      <c r="R151" s="214"/>
      <c r="S151" s="214"/>
      <c r="T151" s="215"/>
      <c r="AT151" s="216" t="s">
        <v>171</v>
      </c>
      <c r="AU151" s="216" t="s">
        <v>91</v>
      </c>
      <c r="AV151" s="13" t="s">
        <v>89</v>
      </c>
      <c r="AW151" s="13" t="s">
        <v>38</v>
      </c>
      <c r="AX151" s="13" t="s">
        <v>82</v>
      </c>
      <c r="AY151" s="216" t="s">
        <v>162</v>
      </c>
    </row>
    <row r="152" spans="2:51" s="14" customFormat="1" ht="12">
      <c r="B152" s="217"/>
      <c r="C152" s="218"/>
      <c r="D152" s="208" t="s">
        <v>171</v>
      </c>
      <c r="E152" s="219" t="s">
        <v>1</v>
      </c>
      <c r="F152" s="220" t="s">
        <v>1572</v>
      </c>
      <c r="G152" s="218"/>
      <c r="H152" s="221">
        <v>128.5</v>
      </c>
      <c r="I152" s="222"/>
      <c r="J152" s="218"/>
      <c r="K152" s="218"/>
      <c r="L152" s="223"/>
      <c r="M152" s="224"/>
      <c r="N152" s="225"/>
      <c r="O152" s="225"/>
      <c r="P152" s="225"/>
      <c r="Q152" s="225"/>
      <c r="R152" s="225"/>
      <c r="S152" s="225"/>
      <c r="T152" s="226"/>
      <c r="AT152" s="227" t="s">
        <v>171</v>
      </c>
      <c r="AU152" s="227" t="s">
        <v>91</v>
      </c>
      <c r="AV152" s="14" t="s">
        <v>91</v>
      </c>
      <c r="AW152" s="14" t="s">
        <v>38</v>
      </c>
      <c r="AX152" s="14" t="s">
        <v>82</v>
      </c>
      <c r="AY152" s="227" t="s">
        <v>162</v>
      </c>
    </row>
    <row r="153" spans="2:51" s="15" customFormat="1" ht="12">
      <c r="B153" s="228"/>
      <c r="C153" s="229"/>
      <c r="D153" s="208" t="s">
        <v>171</v>
      </c>
      <c r="E153" s="230" t="s">
        <v>1</v>
      </c>
      <c r="F153" s="231" t="s">
        <v>174</v>
      </c>
      <c r="G153" s="229"/>
      <c r="H153" s="232">
        <v>128.5</v>
      </c>
      <c r="I153" s="233"/>
      <c r="J153" s="229"/>
      <c r="K153" s="229"/>
      <c r="L153" s="234"/>
      <c r="M153" s="235"/>
      <c r="N153" s="236"/>
      <c r="O153" s="236"/>
      <c r="P153" s="236"/>
      <c r="Q153" s="236"/>
      <c r="R153" s="236"/>
      <c r="S153" s="236"/>
      <c r="T153" s="237"/>
      <c r="AT153" s="238" t="s">
        <v>171</v>
      </c>
      <c r="AU153" s="238" t="s">
        <v>91</v>
      </c>
      <c r="AV153" s="15" t="s">
        <v>169</v>
      </c>
      <c r="AW153" s="15" t="s">
        <v>38</v>
      </c>
      <c r="AX153" s="15" t="s">
        <v>89</v>
      </c>
      <c r="AY153" s="238" t="s">
        <v>162</v>
      </c>
    </row>
    <row r="154" spans="1:65" s="2" customFormat="1" ht="16.5" customHeight="1">
      <c r="A154" s="36"/>
      <c r="B154" s="37"/>
      <c r="C154" s="193" t="s">
        <v>201</v>
      </c>
      <c r="D154" s="193" t="s">
        <v>164</v>
      </c>
      <c r="E154" s="194" t="s">
        <v>1579</v>
      </c>
      <c r="F154" s="195" t="s">
        <v>1580</v>
      </c>
      <c r="G154" s="196" t="s">
        <v>190</v>
      </c>
      <c r="H154" s="197">
        <v>107.1</v>
      </c>
      <c r="I154" s="198"/>
      <c r="J154" s="199">
        <f>ROUND(I154*H154,2)</f>
        <v>0</v>
      </c>
      <c r="K154" s="195" t="s">
        <v>168</v>
      </c>
      <c r="L154" s="41"/>
      <c r="M154" s="200" t="s">
        <v>1</v>
      </c>
      <c r="N154" s="201" t="s">
        <v>47</v>
      </c>
      <c r="O154" s="73"/>
      <c r="P154" s="202">
        <f>O154*H154</f>
        <v>0</v>
      </c>
      <c r="Q154" s="202">
        <v>0</v>
      </c>
      <c r="R154" s="202">
        <f>Q154*H154</f>
        <v>0</v>
      </c>
      <c r="S154" s="202">
        <v>0.205</v>
      </c>
      <c r="T154" s="203">
        <f>S154*H154</f>
        <v>21.955499999999997</v>
      </c>
      <c r="U154" s="36"/>
      <c r="V154" s="36"/>
      <c r="W154" s="36"/>
      <c r="X154" s="36"/>
      <c r="Y154" s="36"/>
      <c r="Z154" s="36"/>
      <c r="AA154" s="36"/>
      <c r="AB154" s="36"/>
      <c r="AC154" s="36"/>
      <c r="AD154" s="36"/>
      <c r="AE154" s="36"/>
      <c r="AR154" s="204" t="s">
        <v>169</v>
      </c>
      <c r="AT154" s="204" t="s">
        <v>164</v>
      </c>
      <c r="AU154" s="204" t="s">
        <v>91</v>
      </c>
      <c r="AY154" s="18" t="s">
        <v>162</v>
      </c>
      <c r="BE154" s="205">
        <f>IF(N154="základní",J154,0)</f>
        <v>0</v>
      </c>
      <c r="BF154" s="205">
        <f>IF(N154="snížená",J154,0)</f>
        <v>0</v>
      </c>
      <c r="BG154" s="205">
        <f>IF(N154="zákl. přenesená",J154,0)</f>
        <v>0</v>
      </c>
      <c r="BH154" s="205">
        <f>IF(N154="sníž. přenesená",J154,0)</f>
        <v>0</v>
      </c>
      <c r="BI154" s="205">
        <f>IF(N154="nulová",J154,0)</f>
        <v>0</v>
      </c>
      <c r="BJ154" s="18" t="s">
        <v>89</v>
      </c>
      <c r="BK154" s="205">
        <f>ROUND(I154*H154,2)</f>
        <v>0</v>
      </c>
      <c r="BL154" s="18" t="s">
        <v>169</v>
      </c>
      <c r="BM154" s="204" t="s">
        <v>1581</v>
      </c>
    </row>
    <row r="155" spans="2:51" s="13" customFormat="1" ht="12">
      <c r="B155" s="206"/>
      <c r="C155" s="207"/>
      <c r="D155" s="208" t="s">
        <v>171</v>
      </c>
      <c r="E155" s="209" t="s">
        <v>1</v>
      </c>
      <c r="F155" s="210" t="s">
        <v>1560</v>
      </c>
      <c r="G155" s="207"/>
      <c r="H155" s="209" t="s">
        <v>1</v>
      </c>
      <c r="I155" s="211"/>
      <c r="J155" s="207"/>
      <c r="K155" s="207"/>
      <c r="L155" s="212"/>
      <c r="M155" s="213"/>
      <c r="N155" s="214"/>
      <c r="O155" s="214"/>
      <c r="P155" s="214"/>
      <c r="Q155" s="214"/>
      <c r="R155" s="214"/>
      <c r="S155" s="214"/>
      <c r="T155" s="215"/>
      <c r="AT155" s="216" t="s">
        <v>171</v>
      </c>
      <c r="AU155" s="216" t="s">
        <v>91</v>
      </c>
      <c r="AV155" s="13" t="s">
        <v>89</v>
      </c>
      <c r="AW155" s="13" t="s">
        <v>38</v>
      </c>
      <c r="AX155" s="13" t="s">
        <v>82</v>
      </c>
      <c r="AY155" s="216" t="s">
        <v>162</v>
      </c>
    </row>
    <row r="156" spans="2:51" s="14" customFormat="1" ht="12">
      <c r="B156" s="217"/>
      <c r="C156" s="218"/>
      <c r="D156" s="208" t="s">
        <v>171</v>
      </c>
      <c r="E156" s="219" t="s">
        <v>1</v>
      </c>
      <c r="F156" s="220" t="s">
        <v>1582</v>
      </c>
      <c r="G156" s="218"/>
      <c r="H156" s="221">
        <v>21</v>
      </c>
      <c r="I156" s="222"/>
      <c r="J156" s="218"/>
      <c r="K156" s="218"/>
      <c r="L156" s="223"/>
      <c r="M156" s="224"/>
      <c r="N156" s="225"/>
      <c r="O156" s="225"/>
      <c r="P156" s="225"/>
      <c r="Q156" s="225"/>
      <c r="R156" s="225"/>
      <c r="S156" s="225"/>
      <c r="T156" s="226"/>
      <c r="AT156" s="227" t="s">
        <v>171</v>
      </c>
      <c r="AU156" s="227" t="s">
        <v>91</v>
      </c>
      <c r="AV156" s="14" t="s">
        <v>91</v>
      </c>
      <c r="AW156" s="14" t="s">
        <v>38</v>
      </c>
      <c r="AX156" s="14" t="s">
        <v>82</v>
      </c>
      <c r="AY156" s="227" t="s">
        <v>162</v>
      </c>
    </row>
    <row r="157" spans="2:51" s="14" customFormat="1" ht="12">
      <c r="B157" s="217"/>
      <c r="C157" s="218"/>
      <c r="D157" s="208" t="s">
        <v>171</v>
      </c>
      <c r="E157" s="219" t="s">
        <v>1</v>
      </c>
      <c r="F157" s="220" t="s">
        <v>1583</v>
      </c>
      <c r="G157" s="218"/>
      <c r="H157" s="221">
        <v>81.1</v>
      </c>
      <c r="I157" s="222"/>
      <c r="J157" s="218"/>
      <c r="K157" s="218"/>
      <c r="L157" s="223"/>
      <c r="M157" s="224"/>
      <c r="N157" s="225"/>
      <c r="O157" s="225"/>
      <c r="P157" s="225"/>
      <c r="Q157" s="225"/>
      <c r="R157" s="225"/>
      <c r="S157" s="225"/>
      <c r="T157" s="226"/>
      <c r="AT157" s="227" t="s">
        <v>171</v>
      </c>
      <c r="AU157" s="227" t="s">
        <v>91</v>
      </c>
      <c r="AV157" s="14" t="s">
        <v>91</v>
      </c>
      <c r="AW157" s="14" t="s">
        <v>38</v>
      </c>
      <c r="AX157" s="14" t="s">
        <v>82</v>
      </c>
      <c r="AY157" s="227" t="s">
        <v>162</v>
      </c>
    </row>
    <row r="158" spans="2:51" s="14" customFormat="1" ht="12">
      <c r="B158" s="217"/>
      <c r="C158" s="218"/>
      <c r="D158" s="208" t="s">
        <v>171</v>
      </c>
      <c r="E158" s="219" t="s">
        <v>1</v>
      </c>
      <c r="F158" s="220" t="s">
        <v>1584</v>
      </c>
      <c r="G158" s="218"/>
      <c r="H158" s="221">
        <v>5</v>
      </c>
      <c r="I158" s="222"/>
      <c r="J158" s="218"/>
      <c r="K158" s="218"/>
      <c r="L158" s="223"/>
      <c r="M158" s="224"/>
      <c r="N158" s="225"/>
      <c r="O158" s="225"/>
      <c r="P158" s="225"/>
      <c r="Q158" s="225"/>
      <c r="R158" s="225"/>
      <c r="S158" s="225"/>
      <c r="T158" s="226"/>
      <c r="AT158" s="227" t="s">
        <v>171</v>
      </c>
      <c r="AU158" s="227" t="s">
        <v>91</v>
      </c>
      <c r="AV158" s="14" t="s">
        <v>91</v>
      </c>
      <c r="AW158" s="14" t="s">
        <v>38</v>
      </c>
      <c r="AX158" s="14" t="s">
        <v>82</v>
      </c>
      <c r="AY158" s="227" t="s">
        <v>162</v>
      </c>
    </row>
    <row r="159" spans="2:51" s="15" customFormat="1" ht="12">
      <c r="B159" s="228"/>
      <c r="C159" s="229"/>
      <c r="D159" s="208" t="s">
        <v>171</v>
      </c>
      <c r="E159" s="230" t="s">
        <v>1</v>
      </c>
      <c r="F159" s="231" t="s">
        <v>174</v>
      </c>
      <c r="G159" s="229"/>
      <c r="H159" s="232">
        <v>107.1</v>
      </c>
      <c r="I159" s="233"/>
      <c r="J159" s="229"/>
      <c r="K159" s="229"/>
      <c r="L159" s="234"/>
      <c r="M159" s="235"/>
      <c r="N159" s="236"/>
      <c r="O159" s="236"/>
      <c r="P159" s="236"/>
      <c r="Q159" s="236"/>
      <c r="R159" s="236"/>
      <c r="S159" s="236"/>
      <c r="T159" s="237"/>
      <c r="AT159" s="238" t="s">
        <v>171</v>
      </c>
      <c r="AU159" s="238" t="s">
        <v>91</v>
      </c>
      <c r="AV159" s="15" t="s">
        <v>169</v>
      </c>
      <c r="AW159" s="15" t="s">
        <v>38</v>
      </c>
      <c r="AX159" s="15" t="s">
        <v>89</v>
      </c>
      <c r="AY159" s="238" t="s">
        <v>162</v>
      </c>
    </row>
    <row r="160" spans="1:65" s="2" customFormat="1" ht="16.5" customHeight="1">
      <c r="A160" s="36"/>
      <c r="B160" s="37"/>
      <c r="C160" s="193" t="s">
        <v>210</v>
      </c>
      <c r="D160" s="193" t="s">
        <v>164</v>
      </c>
      <c r="E160" s="194" t="s">
        <v>1585</v>
      </c>
      <c r="F160" s="195" t="s">
        <v>1586</v>
      </c>
      <c r="G160" s="196" t="s">
        <v>167</v>
      </c>
      <c r="H160" s="197">
        <v>320</v>
      </c>
      <c r="I160" s="198"/>
      <c r="J160" s="199">
        <f>ROUND(I160*H160,2)</f>
        <v>0</v>
      </c>
      <c r="K160" s="195" t="s">
        <v>168</v>
      </c>
      <c r="L160" s="41"/>
      <c r="M160" s="200" t="s">
        <v>1</v>
      </c>
      <c r="N160" s="201" t="s">
        <v>47</v>
      </c>
      <c r="O160" s="73"/>
      <c r="P160" s="202">
        <f>O160*H160</f>
        <v>0</v>
      </c>
      <c r="Q160" s="202">
        <v>0</v>
      </c>
      <c r="R160" s="202">
        <f>Q160*H160</f>
        <v>0</v>
      </c>
      <c r="S160" s="202">
        <v>0</v>
      </c>
      <c r="T160" s="203">
        <f>S160*H160</f>
        <v>0</v>
      </c>
      <c r="U160" s="36"/>
      <c r="V160" s="36"/>
      <c r="W160" s="36"/>
      <c r="X160" s="36"/>
      <c r="Y160" s="36"/>
      <c r="Z160" s="36"/>
      <c r="AA160" s="36"/>
      <c r="AB160" s="36"/>
      <c r="AC160" s="36"/>
      <c r="AD160" s="36"/>
      <c r="AE160" s="36"/>
      <c r="AR160" s="204" t="s">
        <v>169</v>
      </c>
      <c r="AT160" s="204" t="s">
        <v>164</v>
      </c>
      <c r="AU160" s="204" t="s">
        <v>91</v>
      </c>
      <c r="AY160" s="18" t="s">
        <v>162</v>
      </c>
      <c r="BE160" s="205">
        <f>IF(N160="základní",J160,0)</f>
        <v>0</v>
      </c>
      <c r="BF160" s="205">
        <f>IF(N160="snížená",J160,0)</f>
        <v>0</v>
      </c>
      <c r="BG160" s="205">
        <f>IF(N160="zákl. přenesená",J160,0)</f>
        <v>0</v>
      </c>
      <c r="BH160" s="205">
        <f>IF(N160="sníž. přenesená",J160,0)</f>
        <v>0</v>
      </c>
      <c r="BI160" s="205">
        <f>IF(N160="nulová",J160,0)</f>
        <v>0</v>
      </c>
      <c r="BJ160" s="18" t="s">
        <v>89</v>
      </c>
      <c r="BK160" s="205">
        <f>ROUND(I160*H160,2)</f>
        <v>0</v>
      </c>
      <c r="BL160" s="18" t="s">
        <v>169</v>
      </c>
      <c r="BM160" s="204" t="s">
        <v>1587</v>
      </c>
    </row>
    <row r="161" spans="2:51" s="14" customFormat="1" ht="12">
      <c r="B161" s="217"/>
      <c r="C161" s="218"/>
      <c r="D161" s="208" t="s">
        <v>171</v>
      </c>
      <c r="E161" s="219" t="s">
        <v>1</v>
      </c>
      <c r="F161" s="220" t="s">
        <v>1588</v>
      </c>
      <c r="G161" s="218"/>
      <c r="H161" s="221">
        <v>320</v>
      </c>
      <c r="I161" s="222"/>
      <c r="J161" s="218"/>
      <c r="K161" s="218"/>
      <c r="L161" s="223"/>
      <c r="M161" s="224"/>
      <c r="N161" s="225"/>
      <c r="O161" s="225"/>
      <c r="P161" s="225"/>
      <c r="Q161" s="225"/>
      <c r="R161" s="225"/>
      <c r="S161" s="225"/>
      <c r="T161" s="226"/>
      <c r="AT161" s="227" t="s">
        <v>171</v>
      </c>
      <c r="AU161" s="227" t="s">
        <v>91</v>
      </c>
      <c r="AV161" s="14" t="s">
        <v>91</v>
      </c>
      <c r="AW161" s="14" t="s">
        <v>38</v>
      </c>
      <c r="AX161" s="14" t="s">
        <v>82</v>
      </c>
      <c r="AY161" s="227" t="s">
        <v>162</v>
      </c>
    </row>
    <row r="162" spans="2:51" s="15" customFormat="1" ht="12">
      <c r="B162" s="228"/>
      <c r="C162" s="229"/>
      <c r="D162" s="208" t="s">
        <v>171</v>
      </c>
      <c r="E162" s="230" t="s">
        <v>1</v>
      </c>
      <c r="F162" s="231" t="s">
        <v>174</v>
      </c>
      <c r="G162" s="229"/>
      <c r="H162" s="232">
        <v>320</v>
      </c>
      <c r="I162" s="233"/>
      <c r="J162" s="229"/>
      <c r="K162" s="229"/>
      <c r="L162" s="234"/>
      <c r="M162" s="235"/>
      <c r="N162" s="236"/>
      <c r="O162" s="236"/>
      <c r="P162" s="236"/>
      <c r="Q162" s="236"/>
      <c r="R162" s="236"/>
      <c r="S162" s="236"/>
      <c r="T162" s="237"/>
      <c r="AT162" s="238" t="s">
        <v>171</v>
      </c>
      <c r="AU162" s="238" t="s">
        <v>91</v>
      </c>
      <c r="AV162" s="15" t="s">
        <v>169</v>
      </c>
      <c r="AW162" s="15" t="s">
        <v>38</v>
      </c>
      <c r="AX162" s="15" t="s">
        <v>89</v>
      </c>
      <c r="AY162" s="238" t="s">
        <v>162</v>
      </c>
    </row>
    <row r="163" spans="1:65" s="2" customFormat="1" ht="16.5" customHeight="1">
      <c r="A163" s="36"/>
      <c r="B163" s="37"/>
      <c r="C163" s="193" t="s">
        <v>218</v>
      </c>
      <c r="D163" s="193" t="s">
        <v>164</v>
      </c>
      <c r="E163" s="194" t="s">
        <v>1589</v>
      </c>
      <c r="F163" s="195" t="s">
        <v>1590</v>
      </c>
      <c r="G163" s="196" t="s">
        <v>204</v>
      </c>
      <c r="H163" s="197">
        <v>383.25</v>
      </c>
      <c r="I163" s="198"/>
      <c r="J163" s="199">
        <f>ROUND(I163*H163,2)</f>
        <v>0</v>
      </c>
      <c r="K163" s="195" t="s">
        <v>168</v>
      </c>
      <c r="L163" s="41"/>
      <c r="M163" s="200" t="s">
        <v>1</v>
      </c>
      <c r="N163" s="201" t="s">
        <v>47</v>
      </c>
      <c r="O163" s="73"/>
      <c r="P163" s="202">
        <f>O163*H163</f>
        <v>0</v>
      </c>
      <c r="Q163" s="202">
        <v>0</v>
      </c>
      <c r="R163" s="202">
        <f>Q163*H163</f>
        <v>0</v>
      </c>
      <c r="S163" s="202">
        <v>0</v>
      </c>
      <c r="T163" s="203">
        <f>S163*H163</f>
        <v>0</v>
      </c>
      <c r="U163" s="36"/>
      <c r="V163" s="36"/>
      <c r="W163" s="36"/>
      <c r="X163" s="36"/>
      <c r="Y163" s="36"/>
      <c r="Z163" s="36"/>
      <c r="AA163" s="36"/>
      <c r="AB163" s="36"/>
      <c r="AC163" s="36"/>
      <c r="AD163" s="36"/>
      <c r="AE163" s="36"/>
      <c r="AR163" s="204" t="s">
        <v>169</v>
      </c>
      <c r="AT163" s="204" t="s">
        <v>164</v>
      </c>
      <c r="AU163" s="204" t="s">
        <v>91</v>
      </c>
      <c r="AY163" s="18" t="s">
        <v>162</v>
      </c>
      <c r="BE163" s="205">
        <f>IF(N163="základní",J163,0)</f>
        <v>0</v>
      </c>
      <c r="BF163" s="205">
        <f>IF(N163="snížená",J163,0)</f>
        <v>0</v>
      </c>
      <c r="BG163" s="205">
        <f>IF(N163="zákl. přenesená",J163,0)</f>
        <v>0</v>
      </c>
      <c r="BH163" s="205">
        <f>IF(N163="sníž. přenesená",J163,0)</f>
        <v>0</v>
      </c>
      <c r="BI163" s="205">
        <f>IF(N163="nulová",J163,0)</f>
        <v>0</v>
      </c>
      <c r="BJ163" s="18" t="s">
        <v>89</v>
      </c>
      <c r="BK163" s="205">
        <f>ROUND(I163*H163,2)</f>
        <v>0</v>
      </c>
      <c r="BL163" s="18" t="s">
        <v>169</v>
      </c>
      <c r="BM163" s="204" t="s">
        <v>1591</v>
      </c>
    </row>
    <row r="164" spans="2:51" s="14" customFormat="1" ht="12">
      <c r="B164" s="217"/>
      <c r="C164" s="218"/>
      <c r="D164" s="208" t="s">
        <v>171</v>
      </c>
      <c r="E164" s="219" t="s">
        <v>1</v>
      </c>
      <c r="F164" s="220" t="s">
        <v>1592</v>
      </c>
      <c r="G164" s="218"/>
      <c r="H164" s="221">
        <v>383.25</v>
      </c>
      <c r="I164" s="222"/>
      <c r="J164" s="218"/>
      <c r="K164" s="218"/>
      <c r="L164" s="223"/>
      <c r="M164" s="224"/>
      <c r="N164" s="225"/>
      <c r="O164" s="225"/>
      <c r="P164" s="225"/>
      <c r="Q164" s="225"/>
      <c r="R164" s="225"/>
      <c r="S164" s="225"/>
      <c r="T164" s="226"/>
      <c r="AT164" s="227" t="s">
        <v>171</v>
      </c>
      <c r="AU164" s="227" t="s">
        <v>91</v>
      </c>
      <c r="AV164" s="14" t="s">
        <v>91</v>
      </c>
      <c r="AW164" s="14" t="s">
        <v>38</v>
      </c>
      <c r="AX164" s="14" t="s">
        <v>82</v>
      </c>
      <c r="AY164" s="227" t="s">
        <v>162</v>
      </c>
    </row>
    <row r="165" spans="2:51" s="15" customFormat="1" ht="12">
      <c r="B165" s="228"/>
      <c r="C165" s="229"/>
      <c r="D165" s="208" t="s">
        <v>171</v>
      </c>
      <c r="E165" s="230" t="s">
        <v>1</v>
      </c>
      <c r="F165" s="231" t="s">
        <v>174</v>
      </c>
      <c r="G165" s="229"/>
      <c r="H165" s="232">
        <v>383.25</v>
      </c>
      <c r="I165" s="233"/>
      <c r="J165" s="229"/>
      <c r="K165" s="229"/>
      <c r="L165" s="234"/>
      <c r="M165" s="235"/>
      <c r="N165" s="236"/>
      <c r="O165" s="236"/>
      <c r="P165" s="236"/>
      <c r="Q165" s="236"/>
      <c r="R165" s="236"/>
      <c r="S165" s="236"/>
      <c r="T165" s="237"/>
      <c r="AT165" s="238" t="s">
        <v>171</v>
      </c>
      <c r="AU165" s="238" t="s">
        <v>91</v>
      </c>
      <c r="AV165" s="15" t="s">
        <v>169</v>
      </c>
      <c r="AW165" s="15" t="s">
        <v>38</v>
      </c>
      <c r="AX165" s="15" t="s">
        <v>89</v>
      </c>
      <c r="AY165" s="238" t="s">
        <v>162</v>
      </c>
    </row>
    <row r="166" spans="1:65" s="2" customFormat="1" ht="16.5" customHeight="1">
      <c r="A166" s="36"/>
      <c r="B166" s="37"/>
      <c r="C166" s="193" t="s">
        <v>222</v>
      </c>
      <c r="D166" s="193" t="s">
        <v>164</v>
      </c>
      <c r="E166" s="194" t="s">
        <v>1593</v>
      </c>
      <c r="F166" s="195" t="s">
        <v>1594</v>
      </c>
      <c r="G166" s="196" t="s">
        <v>204</v>
      </c>
      <c r="H166" s="197">
        <v>689.85</v>
      </c>
      <c r="I166" s="198"/>
      <c r="J166" s="199">
        <f>ROUND(I166*H166,2)</f>
        <v>0</v>
      </c>
      <c r="K166" s="195" t="s">
        <v>168</v>
      </c>
      <c r="L166" s="41"/>
      <c r="M166" s="200" t="s">
        <v>1</v>
      </c>
      <c r="N166" s="201" t="s">
        <v>47</v>
      </c>
      <c r="O166" s="73"/>
      <c r="P166" s="202">
        <f>O166*H166</f>
        <v>0</v>
      </c>
      <c r="Q166" s="202">
        <v>0</v>
      </c>
      <c r="R166" s="202">
        <f>Q166*H166</f>
        <v>0</v>
      </c>
      <c r="S166" s="202">
        <v>0</v>
      </c>
      <c r="T166" s="203">
        <f>S166*H166</f>
        <v>0</v>
      </c>
      <c r="U166" s="36"/>
      <c r="V166" s="36"/>
      <c r="W166" s="36"/>
      <c r="X166" s="36"/>
      <c r="Y166" s="36"/>
      <c r="Z166" s="36"/>
      <c r="AA166" s="36"/>
      <c r="AB166" s="36"/>
      <c r="AC166" s="36"/>
      <c r="AD166" s="36"/>
      <c r="AE166" s="36"/>
      <c r="AR166" s="204" t="s">
        <v>169</v>
      </c>
      <c r="AT166" s="204" t="s">
        <v>164</v>
      </c>
      <c r="AU166" s="204" t="s">
        <v>91</v>
      </c>
      <c r="AY166" s="18" t="s">
        <v>162</v>
      </c>
      <c r="BE166" s="205">
        <f>IF(N166="základní",J166,0)</f>
        <v>0</v>
      </c>
      <c r="BF166" s="205">
        <f>IF(N166="snížená",J166,0)</f>
        <v>0</v>
      </c>
      <c r="BG166" s="205">
        <f>IF(N166="zákl. přenesená",J166,0)</f>
        <v>0</v>
      </c>
      <c r="BH166" s="205">
        <f>IF(N166="sníž. přenesená",J166,0)</f>
        <v>0</v>
      </c>
      <c r="BI166" s="205">
        <f>IF(N166="nulová",J166,0)</f>
        <v>0</v>
      </c>
      <c r="BJ166" s="18" t="s">
        <v>89</v>
      </c>
      <c r="BK166" s="205">
        <f>ROUND(I166*H166,2)</f>
        <v>0</v>
      </c>
      <c r="BL166" s="18" t="s">
        <v>169</v>
      </c>
      <c r="BM166" s="204" t="s">
        <v>1595</v>
      </c>
    </row>
    <row r="167" spans="1:47" s="2" customFormat="1" ht="19.5">
      <c r="A167" s="36"/>
      <c r="B167" s="37"/>
      <c r="C167" s="38"/>
      <c r="D167" s="208" t="s">
        <v>271</v>
      </c>
      <c r="E167" s="38"/>
      <c r="F167" s="250" t="s">
        <v>1596</v>
      </c>
      <c r="G167" s="38"/>
      <c r="H167" s="38"/>
      <c r="I167" s="251"/>
      <c r="J167" s="38"/>
      <c r="K167" s="38"/>
      <c r="L167" s="41"/>
      <c r="M167" s="252"/>
      <c r="N167" s="253"/>
      <c r="O167" s="73"/>
      <c r="P167" s="73"/>
      <c r="Q167" s="73"/>
      <c r="R167" s="73"/>
      <c r="S167" s="73"/>
      <c r="T167" s="74"/>
      <c r="U167" s="36"/>
      <c r="V167" s="36"/>
      <c r="W167" s="36"/>
      <c r="X167" s="36"/>
      <c r="Y167" s="36"/>
      <c r="Z167" s="36"/>
      <c r="AA167" s="36"/>
      <c r="AB167" s="36"/>
      <c r="AC167" s="36"/>
      <c r="AD167" s="36"/>
      <c r="AE167" s="36"/>
      <c r="AT167" s="18" t="s">
        <v>271</v>
      </c>
      <c r="AU167" s="18" t="s">
        <v>91</v>
      </c>
    </row>
    <row r="168" spans="2:51" s="14" customFormat="1" ht="12">
      <c r="B168" s="217"/>
      <c r="C168" s="218"/>
      <c r="D168" s="208" t="s">
        <v>171</v>
      </c>
      <c r="E168" s="218"/>
      <c r="F168" s="220" t="s">
        <v>1597</v>
      </c>
      <c r="G168" s="218"/>
      <c r="H168" s="221">
        <v>689.85</v>
      </c>
      <c r="I168" s="222"/>
      <c r="J168" s="218"/>
      <c r="K168" s="218"/>
      <c r="L168" s="223"/>
      <c r="M168" s="224"/>
      <c r="N168" s="225"/>
      <c r="O168" s="225"/>
      <c r="P168" s="225"/>
      <c r="Q168" s="225"/>
      <c r="R168" s="225"/>
      <c r="S168" s="225"/>
      <c r="T168" s="226"/>
      <c r="AT168" s="227" t="s">
        <v>171</v>
      </c>
      <c r="AU168" s="227" t="s">
        <v>91</v>
      </c>
      <c r="AV168" s="14" t="s">
        <v>91</v>
      </c>
      <c r="AW168" s="14" t="s">
        <v>4</v>
      </c>
      <c r="AX168" s="14" t="s">
        <v>89</v>
      </c>
      <c r="AY168" s="227" t="s">
        <v>162</v>
      </c>
    </row>
    <row r="169" spans="1:65" s="2" customFormat="1" ht="16.5" customHeight="1">
      <c r="A169" s="36"/>
      <c r="B169" s="37"/>
      <c r="C169" s="193" t="s">
        <v>232</v>
      </c>
      <c r="D169" s="193" t="s">
        <v>164</v>
      </c>
      <c r="E169" s="194" t="s">
        <v>1598</v>
      </c>
      <c r="F169" s="195" t="s">
        <v>1599</v>
      </c>
      <c r="G169" s="196" t="s">
        <v>204</v>
      </c>
      <c r="H169" s="197">
        <v>96</v>
      </c>
      <c r="I169" s="198"/>
      <c r="J169" s="199">
        <f>ROUND(I169*H169,2)</f>
        <v>0</v>
      </c>
      <c r="K169" s="195" t="s">
        <v>168</v>
      </c>
      <c r="L169" s="41"/>
      <c r="M169" s="200" t="s">
        <v>1</v>
      </c>
      <c r="N169" s="201" t="s">
        <v>47</v>
      </c>
      <c r="O169" s="73"/>
      <c r="P169" s="202">
        <f>O169*H169</f>
        <v>0</v>
      </c>
      <c r="Q169" s="202">
        <v>0</v>
      </c>
      <c r="R169" s="202">
        <f>Q169*H169</f>
        <v>0</v>
      </c>
      <c r="S169" s="202">
        <v>0</v>
      </c>
      <c r="T169" s="203">
        <f>S169*H169</f>
        <v>0</v>
      </c>
      <c r="U169" s="36"/>
      <c r="V169" s="36"/>
      <c r="W169" s="36"/>
      <c r="X169" s="36"/>
      <c r="Y169" s="36"/>
      <c r="Z169" s="36"/>
      <c r="AA169" s="36"/>
      <c r="AB169" s="36"/>
      <c r="AC169" s="36"/>
      <c r="AD169" s="36"/>
      <c r="AE169" s="36"/>
      <c r="AR169" s="204" t="s">
        <v>169</v>
      </c>
      <c r="AT169" s="204" t="s">
        <v>164</v>
      </c>
      <c r="AU169" s="204" t="s">
        <v>91</v>
      </c>
      <c r="AY169" s="18" t="s">
        <v>162</v>
      </c>
      <c r="BE169" s="205">
        <f>IF(N169="základní",J169,0)</f>
        <v>0</v>
      </c>
      <c r="BF169" s="205">
        <f>IF(N169="snížená",J169,0)</f>
        <v>0</v>
      </c>
      <c r="BG169" s="205">
        <f>IF(N169="zákl. přenesená",J169,0)</f>
        <v>0</v>
      </c>
      <c r="BH169" s="205">
        <f>IF(N169="sníž. přenesená",J169,0)</f>
        <v>0</v>
      </c>
      <c r="BI169" s="205">
        <f>IF(N169="nulová",J169,0)</f>
        <v>0</v>
      </c>
      <c r="BJ169" s="18" t="s">
        <v>89</v>
      </c>
      <c r="BK169" s="205">
        <f>ROUND(I169*H169,2)</f>
        <v>0</v>
      </c>
      <c r="BL169" s="18" t="s">
        <v>169</v>
      </c>
      <c r="BM169" s="204" t="s">
        <v>1600</v>
      </c>
    </row>
    <row r="170" spans="2:51" s="13" customFormat="1" ht="12">
      <c r="B170" s="206"/>
      <c r="C170" s="207"/>
      <c r="D170" s="208" t="s">
        <v>171</v>
      </c>
      <c r="E170" s="209" t="s">
        <v>1</v>
      </c>
      <c r="F170" s="210" t="s">
        <v>1560</v>
      </c>
      <c r="G170" s="207"/>
      <c r="H170" s="209" t="s">
        <v>1</v>
      </c>
      <c r="I170" s="211"/>
      <c r="J170" s="207"/>
      <c r="K170" s="207"/>
      <c r="L170" s="212"/>
      <c r="M170" s="213"/>
      <c r="N170" s="214"/>
      <c r="O170" s="214"/>
      <c r="P170" s="214"/>
      <c r="Q170" s="214"/>
      <c r="R170" s="214"/>
      <c r="S170" s="214"/>
      <c r="T170" s="215"/>
      <c r="AT170" s="216" t="s">
        <v>171</v>
      </c>
      <c r="AU170" s="216" t="s">
        <v>91</v>
      </c>
      <c r="AV170" s="13" t="s">
        <v>89</v>
      </c>
      <c r="AW170" s="13" t="s">
        <v>38</v>
      </c>
      <c r="AX170" s="13" t="s">
        <v>82</v>
      </c>
      <c r="AY170" s="216" t="s">
        <v>162</v>
      </c>
    </row>
    <row r="171" spans="2:51" s="14" customFormat="1" ht="12">
      <c r="B171" s="217"/>
      <c r="C171" s="218"/>
      <c r="D171" s="208" t="s">
        <v>171</v>
      </c>
      <c r="E171" s="219" t="s">
        <v>1</v>
      </c>
      <c r="F171" s="220" t="s">
        <v>1601</v>
      </c>
      <c r="G171" s="218"/>
      <c r="H171" s="221">
        <v>96</v>
      </c>
      <c r="I171" s="222"/>
      <c r="J171" s="218"/>
      <c r="K171" s="218"/>
      <c r="L171" s="223"/>
      <c r="M171" s="224"/>
      <c r="N171" s="225"/>
      <c r="O171" s="225"/>
      <c r="P171" s="225"/>
      <c r="Q171" s="225"/>
      <c r="R171" s="225"/>
      <c r="S171" s="225"/>
      <c r="T171" s="226"/>
      <c r="AT171" s="227" t="s">
        <v>171</v>
      </c>
      <c r="AU171" s="227" t="s">
        <v>91</v>
      </c>
      <c r="AV171" s="14" t="s">
        <v>91</v>
      </c>
      <c r="AW171" s="14" t="s">
        <v>38</v>
      </c>
      <c r="AX171" s="14" t="s">
        <v>82</v>
      </c>
      <c r="AY171" s="227" t="s">
        <v>162</v>
      </c>
    </row>
    <row r="172" spans="2:51" s="15" customFormat="1" ht="12">
      <c r="B172" s="228"/>
      <c r="C172" s="229"/>
      <c r="D172" s="208" t="s">
        <v>171</v>
      </c>
      <c r="E172" s="230" t="s">
        <v>1</v>
      </c>
      <c r="F172" s="231" t="s">
        <v>174</v>
      </c>
      <c r="G172" s="229"/>
      <c r="H172" s="232">
        <v>96</v>
      </c>
      <c r="I172" s="233"/>
      <c r="J172" s="229"/>
      <c r="K172" s="229"/>
      <c r="L172" s="234"/>
      <c r="M172" s="235"/>
      <c r="N172" s="236"/>
      <c r="O172" s="236"/>
      <c r="P172" s="236"/>
      <c r="Q172" s="236"/>
      <c r="R172" s="236"/>
      <c r="S172" s="236"/>
      <c r="T172" s="237"/>
      <c r="AT172" s="238" t="s">
        <v>171</v>
      </c>
      <c r="AU172" s="238" t="s">
        <v>91</v>
      </c>
      <c r="AV172" s="15" t="s">
        <v>169</v>
      </c>
      <c r="AW172" s="15" t="s">
        <v>38</v>
      </c>
      <c r="AX172" s="15" t="s">
        <v>89</v>
      </c>
      <c r="AY172" s="238" t="s">
        <v>162</v>
      </c>
    </row>
    <row r="173" spans="1:65" s="2" customFormat="1" ht="16.5" customHeight="1">
      <c r="A173" s="36"/>
      <c r="B173" s="37"/>
      <c r="C173" s="193" t="s">
        <v>238</v>
      </c>
      <c r="D173" s="193" t="s">
        <v>164</v>
      </c>
      <c r="E173" s="194" t="s">
        <v>1602</v>
      </c>
      <c r="F173" s="195" t="s">
        <v>1603</v>
      </c>
      <c r="G173" s="196" t="s">
        <v>204</v>
      </c>
      <c r="H173" s="197">
        <v>38.325</v>
      </c>
      <c r="I173" s="198"/>
      <c r="J173" s="199">
        <f>ROUND(I173*H173,2)</f>
        <v>0</v>
      </c>
      <c r="K173" s="195" t="s">
        <v>168</v>
      </c>
      <c r="L173" s="41"/>
      <c r="M173" s="200" t="s">
        <v>1</v>
      </c>
      <c r="N173" s="201" t="s">
        <v>47</v>
      </c>
      <c r="O173" s="73"/>
      <c r="P173" s="202">
        <f>O173*H173</f>
        <v>0</v>
      </c>
      <c r="Q173" s="202">
        <v>0</v>
      </c>
      <c r="R173" s="202">
        <f>Q173*H173</f>
        <v>0</v>
      </c>
      <c r="S173" s="202">
        <v>0</v>
      </c>
      <c r="T173" s="203">
        <f>S173*H173</f>
        <v>0</v>
      </c>
      <c r="U173" s="36"/>
      <c r="V173" s="36"/>
      <c r="W173" s="36"/>
      <c r="X173" s="36"/>
      <c r="Y173" s="36"/>
      <c r="Z173" s="36"/>
      <c r="AA173" s="36"/>
      <c r="AB173" s="36"/>
      <c r="AC173" s="36"/>
      <c r="AD173" s="36"/>
      <c r="AE173" s="36"/>
      <c r="AR173" s="204" t="s">
        <v>169</v>
      </c>
      <c r="AT173" s="204" t="s">
        <v>164</v>
      </c>
      <c r="AU173" s="204" t="s">
        <v>91</v>
      </c>
      <c r="AY173" s="18" t="s">
        <v>162</v>
      </c>
      <c r="BE173" s="205">
        <f>IF(N173="základní",J173,0)</f>
        <v>0</v>
      </c>
      <c r="BF173" s="205">
        <f>IF(N173="snížená",J173,0)</f>
        <v>0</v>
      </c>
      <c r="BG173" s="205">
        <f>IF(N173="zákl. přenesená",J173,0)</f>
        <v>0</v>
      </c>
      <c r="BH173" s="205">
        <f>IF(N173="sníž. přenesená",J173,0)</f>
        <v>0</v>
      </c>
      <c r="BI173" s="205">
        <f>IF(N173="nulová",J173,0)</f>
        <v>0</v>
      </c>
      <c r="BJ173" s="18" t="s">
        <v>89</v>
      </c>
      <c r="BK173" s="205">
        <f>ROUND(I173*H173,2)</f>
        <v>0</v>
      </c>
      <c r="BL173" s="18" t="s">
        <v>169</v>
      </c>
      <c r="BM173" s="204" t="s">
        <v>1604</v>
      </c>
    </row>
    <row r="174" spans="2:51" s="14" customFormat="1" ht="12">
      <c r="B174" s="217"/>
      <c r="C174" s="218"/>
      <c r="D174" s="208" t="s">
        <v>171</v>
      </c>
      <c r="E174" s="219" t="s">
        <v>1</v>
      </c>
      <c r="F174" s="220" t="s">
        <v>1605</v>
      </c>
      <c r="G174" s="218"/>
      <c r="H174" s="221">
        <v>38.325</v>
      </c>
      <c r="I174" s="222"/>
      <c r="J174" s="218"/>
      <c r="K174" s="218"/>
      <c r="L174" s="223"/>
      <c r="M174" s="224"/>
      <c r="N174" s="225"/>
      <c r="O174" s="225"/>
      <c r="P174" s="225"/>
      <c r="Q174" s="225"/>
      <c r="R174" s="225"/>
      <c r="S174" s="225"/>
      <c r="T174" s="226"/>
      <c r="AT174" s="227" t="s">
        <v>171</v>
      </c>
      <c r="AU174" s="227" t="s">
        <v>91</v>
      </c>
      <c r="AV174" s="14" t="s">
        <v>91</v>
      </c>
      <c r="AW174" s="14" t="s">
        <v>38</v>
      </c>
      <c r="AX174" s="14" t="s">
        <v>82</v>
      </c>
      <c r="AY174" s="227" t="s">
        <v>162</v>
      </c>
    </row>
    <row r="175" spans="2:51" s="13" customFormat="1" ht="12">
      <c r="B175" s="206"/>
      <c r="C175" s="207"/>
      <c r="D175" s="208" t="s">
        <v>171</v>
      </c>
      <c r="E175" s="209" t="s">
        <v>1</v>
      </c>
      <c r="F175" s="210" t="s">
        <v>1606</v>
      </c>
      <c r="G175" s="207"/>
      <c r="H175" s="209" t="s">
        <v>1</v>
      </c>
      <c r="I175" s="211"/>
      <c r="J175" s="207"/>
      <c r="K175" s="207"/>
      <c r="L175" s="212"/>
      <c r="M175" s="213"/>
      <c r="N175" s="214"/>
      <c r="O175" s="214"/>
      <c r="P175" s="214"/>
      <c r="Q175" s="214"/>
      <c r="R175" s="214"/>
      <c r="S175" s="214"/>
      <c r="T175" s="215"/>
      <c r="AT175" s="216" t="s">
        <v>171</v>
      </c>
      <c r="AU175" s="216" t="s">
        <v>91</v>
      </c>
      <c r="AV175" s="13" t="s">
        <v>89</v>
      </c>
      <c r="AW175" s="13" t="s">
        <v>38</v>
      </c>
      <c r="AX175" s="13" t="s">
        <v>82</v>
      </c>
      <c r="AY175" s="216" t="s">
        <v>162</v>
      </c>
    </row>
    <row r="176" spans="2:51" s="15" customFormat="1" ht="12">
      <c r="B176" s="228"/>
      <c r="C176" s="229"/>
      <c r="D176" s="208" t="s">
        <v>171</v>
      </c>
      <c r="E176" s="230" t="s">
        <v>1</v>
      </c>
      <c r="F176" s="231" t="s">
        <v>174</v>
      </c>
      <c r="G176" s="229"/>
      <c r="H176" s="232">
        <v>38.325</v>
      </c>
      <c r="I176" s="233"/>
      <c r="J176" s="229"/>
      <c r="K176" s="229"/>
      <c r="L176" s="234"/>
      <c r="M176" s="235"/>
      <c r="N176" s="236"/>
      <c r="O176" s="236"/>
      <c r="P176" s="236"/>
      <c r="Q176" s="236"/>
      <c r="R176" s="236"/>
      <c r="S176" s="236"/>
      <c r="T176" s="237"/>
      <c r="AT176" s="238" t="s">
        <v>171</v>
      </c>
      <c r="AU176" s="238" t="s">
        <v>91</v>
      </c>
      <c r="AV176" s="15" t="s">
        <v>169</v>
      </c>
      <c r="AW176" s="15" t="s">
        <v>38</v>
      </c>
      <c r="AX176" s="15" t="s">
        <v>89</v>
      </c>
      <c r="AY176" s="238" t="s">
        <v>162</v>
      </c>
    </row>
    <row r="177" spans="1:65" s="2" customFormat="1" ht="24.2" customHeight="1">
      <c r="A177" s="36"/>
      <c r="B177" s="37"/>
      <c r="C177" s="193" t="s">
        <v>243</v>
      </c>
      <c r="D177" s="193" t="s">
        <v>164</v>
      </c>
      <c r="E177" s="194" t="s">
        <v>1607</v>
      </c>
      <c r="F177" s="195" t="s">
        <v>1608</v>
      </c>
      <c r="G177" s="196" t="s">
        <v>204</v>
      </c>
      <c r="H177" s="197">
        <v>383.25</v>
      </c>
      <c r="I177" s="198"/>
      <c r="J177" s="199">
        <f>ROUND(I177*H177,2)</f>
        <v>0</v>
      </c>
      <c r="K177" s="195" t="s">
        <v>168</v>
      </c>
      <c r="L177" s="41"/>
      <c r="M177" s="200" t="s">
        <v>1</v>
      </c>
      <c r="N177" s="201" t="s">
        <v>47</v>
      </c>
      <c r="O177" s="73"/>
      <c r="P177" s="202">
        <f>O177*H177</f>
        <v>0</v>
      </c>
      <c r="Q177" s="202">
        <v>0</v>
      </c>
      <c r="R177" s="202">
        <f>Q177*H177</f>
        <v>0</v>
      </c>
      <c r="S177" s="202">
        <v>0</v>
      </c>
      <c r="T177" s="203">
        <f>S177*H177</f>
        <v>0</v>
      </c>
      <c r="U177" s="36"/>
      <c r="V177" s="36"/>
      <c r="W177" s="36"/>
      <c r="X177" s="36"/>
      <c r="Y177" s="36"/>
      <c r="Z177" s="36"/>
      <c r="AA177" s="36"/>
      <c r="AB177" s="36"/>
      <c r="AC177" s="36"/>
      <c r="AD177" s="36"/>
      <c r="AE177" s="36"/>
      <c r="AR177" s="204" t="s">
        <v>169</v>
      </c>
      <c r="AT177" s="204" t="s">
        <v>164</v>
      </c>
      <c r="AU177" s="204" t="s">
        <v>91</v>
      </c>
      <c r="AY177" s="18" t="s">
        <v>162</v>
      </c>
      <c r="BE177" s="205">
        <f>IF(N177="základní",J177,0)</f>
        <v>0</v>
      </c>
      <c r="BF177" s="205">
        <f>IF(N177="snížená",J177,0)</f>
        <v>0</v>
      </c>
      <c r="BG177" s="205">
        <f>IF(N177="zákl. přenesená",J177,0)</f>
        <v>0</v>
      </c>
      <c r="BH177" s="205">
        <f>IF(N177="sníž. přenesená",J177,0)</f>
        <v>0</v>
      </c>
      <c r="BI177" s="205">
        <f>IF(N177="nulová",J177,0)</f>
        <v>0</v>
      </c>
      <c r="BJ177" s="18" t="s">
        <v>89</v>
      </c>
      <c r="BK177" s="205">
        <f>ROUND(I177*H177,2)</f>
        <v>0</v>
      </c>
      <c r="BL177" s="18" t="s">
        <v>169</v>
      </c>
      <c r="BM177" s="204" t="s">
        <v>1609</v>
      </c>
    </row>
    <row r="178" spans="2:51" s="14" customFormat="1" ht="12">
      <c r="B178" s="217"/>
      <c r="C178" s="218"/>
      <c r="D178" s="208" t="s">
        <v>171</v>
      </c>
      <c r="E178" s="218"/>
      <c r="F178" s="220" t="s">
        <v>1610</v>
      </c>
      <c r="G178" s="218"/>
      <c r="H178" s="221">
        <v>383.25</v>
      </c>
      <c r="I178" s="222"/>
      <c r="J178" s="218"/>
      <c r="K178" s="218"/>
      <c r="L178" s="223"/>
      <c r="M178" s="224"/>
      <c r="N178" s="225"/>
      <c r="O178" s="225"/>
      <c r="P178" s="225"/>
      <c r="Q178" s="225"/>
      <c r="R178" s="225"/>
      <c r="S178" s="225"/>
      <c r="T178" s="226"/>
      <c r="AT178" s="227" t="s">
        <v>171</v>
      </c>
      <c r="AU178" s="227" t="s">
        <v>91</v>
      </c>
      <c r="AV178" s="14" t="s">
        <v>91</v>
      </c>
      <c r="AW178" s="14" t="s">
        <v>4</v>
      </c>
      <c r="AX178" s="14" t="s">
        <v>89</v>
      </c>
      <c r="AY178" s="227" t="s">
        <v>162</v>
      </c>
    </row>
    <row r="179" spans="1:65" s="2" customFormat="1" ht="16.5" customHeight="1">
      <c r="A179" s="36"/>
      <c r="B179" s="37"/>
      <c r="C179" s="193" t="s">
        <v>249</v>
      </c>
      <c r="D179" s="193" t="s">
        <v>164</v>
      </c>
      <c r="E179" s="194" t="s">
        <v>1611</v>
      </c>
      <c r="F179" s="195" t="s">
        <v>1612</v>
      </c>
      <c r="G179" s="196" t="s">
        <v>225</v>
      </c>
      <c r="H179" s="197">
        <v>68.985</v>
      </c>
      <c r="I179" s="198"/>
      <c r="J179" s="199">
        <f>ROUND(I179*H179,2)</f>
        <v>0</v>
      </c>
      <c r="K179" s="195" t="s">
        <v>168</v>
      </c>
      <c r="L179" s="41"/>
      <c r="M179" s="200" t="s">
        <v>1</v>
      </c>
      <c r="N179" s="201" t="s">
        <v>47</v>
      </c>
      <c r="O179" s="73"/>
      <c r="P179" s="202">
        <f>O179*H179</f>
        <v>0</v>
      </c>
      <c r="Q179" s="202">
        <v>0</v>
      </c>
      <c r="R179" s="202">
        <f>Q179*H179</f>
        <v>0</v>
      </c>
      <c r="S179" s="202">
        <v>0</v>
      </c>
      <c r="T179" s="203">
        <f>S179*H179</f>
        <v>0</v>
      </c>
      <c r="U179" s="36"/>
      <c r="V179" s="36"/>
      <c r="W179" s="36"/>
      <c r="X179" s="36"/>
      <c r="Y179" s="36"/>
      <c r="Z179" s="36"/>
      <c r="AA179" s="36"/>
      <c r="AB179" s="36"/>
      <c r="AC179" s="36"/>
      <c r="AD179" s="36"/>
      <c r="AE179" s="36"/>
      <c r="AR179" s="204" t="s">
        <v>169</v>
      </c>
      <c r="AT179" s="204" t="s">
        <v>164</v>
      </c>
      <c r="AU179" s="204" t="s">
        <v>91</v>
      </c>
      <c r="AY179" s="18" t="s">
        <v>162</v>
      </c>
      <c r="BE179" s="205">
        <f>IF(N179="základní",J179,0)</f>
        <v>0</v>
      </c>
      <c r="BF179" s="205">
        <f>IF(N179="snížená",J179,0)</f>
        <v>0</v>
      </c>
      <c r="BG179" s="205">
        <f>IF(N179="zákl. přenesená",J179,0)</f>
        <v>0</v>
      </c>
      <c r="BH179" s="205">
        <f>IF(N179="sníž. přenesená",J179,0)</f>
        <v>0</v>
      </c>
      <c r="BI179" s="205">
        <f>IF(N179="nulová",J179,0)</f>
        <v>0</v>
      </c>
      <c r="BJ179" s="18" t="s">
        <v>89</v>
      </c>
      <c r="BK179" s="205">
        <f>ROUND(I179*H179,2)</f>
        <v>0</v>
      </c>
      <c r="BL179" s="18" t="s">
        <v>169</v>
      </c>
      <c r="BM179" s="204" t="s">
        <v>1613</v>
      </c>
    </row>
    <row r="180" spans="2:51" s="14" customFormat="1" ht="12">
      <c r="B180" s="217"/>
      <c r="C180" s="218"/>
      <c r="D180" s="208" t="s">
        <v>171</v>
      </c>
      <c r="E180" s="218"/>
      <c r="F180" s="220" t="s">
        <v>1614</v>
      </c>
      <c r="G180" s="218"/>
      <c r="H180" s="221">
        <v>68.985</v>
      </c>
      <c r="I180" s="222"/>
      <c r="J180" s="218"/>
      <c r="K180" s="218"/>
      <c r="L180" s="223"/>
      <c r="M180" s="224"/>
      <c r="N180" s="225"/>
      <c r="O180" s="225"/>
      <c r="P180" s="225"/>
      <c r="Q180" s="225"/>
      <c r="R180" s="225"/>
      <c r="S180" s="225"/>
      <c r="T180" s="226"/>
      <c r="AT180" s="227" t="s">
        <v>171</v>
      </c>
      <c r="AU180" s="227" t="s">
        <v>91</v>
      </c>
      <c r="AV180" s="14" t="s">
        <v>91</v>
      </c>
      <c r="AW180" s="14" t="s">
        <v>4</v>
      </c>
      <c r="AX180" s="14" t="s">
        <v>89</v>
      </c>
      <c r="AY180" s="227" t="s">
        <v>162</v>
      </c>
    </row>
    <row r="181" spans="1:65" s="2" customFormat="1" ht="16.5" customHeight="1">
      <c r="A181" s="36"/>
      <c r="B181" s="37"/>
      <c r="C181" s="193" t="s">
        <v>8</v>
      </c>
      <c r="D181" s="193" t="s">
        <v>164</v>
      </c>
      <c r="E181" s="194" t="s">
        <v>1615</v>
      </c>
      <c r="F181" s="195" t="s">
        <v>1616</v>
      </c>
      <c r="G181" s="196" t="s">
        <v>204</v>
      </c>
      <c r="H181" s="197">
        <v>38.325</v>
      </c>
      <c r="I181" s="198"/>
      <c r="J181" s="199">
        <f>ROUND(I181*H181,2)</f>
        <v>0</v>
      </c>
      <c r="K181" s="195" t="s">
        <v>168</v>
      </c>
      <c r="L181" s="41"/>
      <c r="M181" s="200" t="s">
        <v>1</v>
      </c>
      <c r="N181" s="201" t="s">
        <v>47</v>
      </c>
      <c r="O181" s="73"/>
      <c r="P181" s="202">
        <f>O181*H181</f>
        <v>0</v>
      </c>
      <c r="Q181" s="202">
        <v>0</v>
      </c>
      <c r="R181" s="202">
        <f>Q181*H181</f>
        <v>0</v>
      </c>
      <c r="S181" s="202">
        <v>0</v>
      </c>
      <c r="T181" s="203">
        <f>S181*H181</f>
        <v>0</v>
      </c>
      <c r="U181" s="36"/>
      <c r="V181" s="36"/>
      <c r="W181" s="36"/>
      <c r="X181" s="36"/>
      <c r="Y181" s="36"/>
      <c r="Z181" s="36"/>
      <c r="AA181" s="36"/>
      <c r="AB181" s="36"/>
      <c r="AC181" s="36"/>
      <c r="AD181" s="36"/>
      <c r="AE181" s="36"/>
      <c r="AR181" s="204" t="s">
        <v>169</v>
      </c>
      <c r="AT181" s="204" t="s">
        <v>164</v>
      </c>
      <c r="AU181" s="204" t="s">
        <v>91</v>
      </c>
      <c r="AY181" s="18" t="s">
        <v>162</v>
      </c>
      <c r="BE181" s="205">
        <f>IF(N181="základní",J181,0)</f>
        <v>0</v>
      </c>
      <c r="BF181" s="205">
        <f>IF(N181="snížená",J181,0)</f>
        <v>0</v>
      </c>
      <c r="BG181" s="205">
        <f>IF(N181="zákl. přenesená",J181,0)</f>
        <v>0</v>
      </c>
      <c r="BH181" s="205">
        <f>IF(N181="sníž. přenesená",J181,0)</f>
        <v>0</v>
      </c>
      <c r="BI181" s="205">
        <f>IF(N181="nulová",J181,0)</f>
        <v>0</v>
      </c>
      <c r="BJ181" s="18" t="s">
        <v>89</v>
      </c>
      <c r="BK181" s="205">
        <f>ROUND(I181*H181,2)</f>
        <v>0</v>
      </c>
      <c r="BL181" s="18" t="s">
        <v>169</v>
      </c>
      <c r="BM181" s="204" t="s">
        <v>1617</v>
      </c>
    </row>
    <row r="182" spans="1:65" s="2" customFormat="1" ht="16.5" customHeight="1">
      <c r="A182" s="36"/>
      <c r="B182" s="37"/>
      <c r="C182" s="193" t="s">
        <v>256</v>
      </c>
      <c r="D182" s="193" t="s">
        <v>164</v>
      </c>
      <c r="E182" s="194" t="s">
        <v>1618</v>
      </c>
      <c r="F182" s="195" t="s">
        <v>1619</v>
      </c>
      <c r="G182" s="196" t="s">
        <v>204</v>
      </c>
      <c r="H182" s="197">
        <v>344.925</v>
      </c>
      <c r="I182" s="198"/>
      <c r="J182" s="199">
        <f>ROUND(I182*H182,2)</f>
        <v>0</v>
      </c>
      <c r="K182" s="195" t="s">
        <v>168</v>
      </c>
      <c r="L182" s="41"/>
      <c r="M182" s="200" t="s">
        <v>1</v>
      </c>
      <c r="N182" s="201" t="s">
        <v>47</v>
      </c>
      <c r="O182" s="73"/>
      <c r="P182" s="202">
        <f>O182*H182</f>
        <v>0</v>
      </c>
      <c r="Q182" s="202">
        <v>0</v>
      </c>
      <c r="R182" s="202">
        <f>Q182*H182</f>
        <v>0</v>
      </c>
      <c r="S182" s="202">
        <v>0</v>
      </c>
      <c r="T182" s="203">
        <f>S182*H182</f>
        <v>0</v>
      </c>
      <c r="U182" s="36"/>
      <c r="V182" s="36"/>
      <c r="W182" s="36"/>
      <c r="X182" s="36"/>
      <c r="Y182" s="36"/>
      <c r="Z182" s="36"/>
      <c r="AA182" s="36"/>
      <c r="AB182" s="36"/>
      <c r="AC182" s="36"/>
      <c r="AD182" s="36"/>
      <c r="AE182" s="36"/>
      <c r="AR182" s="204" t="s">
        <v>169</v>
      </c>
      <c r="AT182" s="204" t="s">
        <v>164</v>
      </c>
      <c r="AU182" s="204" t="s">
        <v>91</v>
      </c>
      <c r="AY182" s="18" t="s">
        <v>162</v>
      </c>
      <c r="BE182" s="205">
        <f>IF(N182="základní",J182,0)</f>
        <v>0</v>
      </c>
      <c r="BF182" s="205">
        <f>IF(N182="snížená",J182,0)</f>
        <v>0</v>
      </c>
      <c r="BG182" s="205">
        <f>IF(N182="zákl. přenesená",J182,0)</f>
        <v>0</v>
      </c>
      <c r="BH182" s="205">
        <f>IF(N182="sníž. přenesená",J182,0)</f>
        <v>0</v>
      </c>
      <c r="BI182" s="205">
        <f>IF(N182="nulová",J182,0)</f>
        <v>0</v>
      </c>
      <c r="BJ182" s="18" t="s">
        <v>89</v>
      </c>
      <c r="BK182" s="205">
        <f>ROUND(I182*H182,2)</f>
        <v>0</v>
      </c>
      <c r="BL182" s="18" t="s">
        <v>169</v>
      </c>
      <c r="BM182" s="204" t="s">
        <v>1620</v>
      </c>
    </row>
    <row r="183" spans="2:51" s="14" customFormat="1" ht="12">
      <c r="B183" s="217"/>
      <c r="C183" s="218"/>
      <c r="D183" s="208" t="s">
        <v>171</v>
      </c>
      <c r="E183" s="219" t="s">
        <v>1</v>
      </c>
      <c r="F183" s="220" t="s">
        <v>1621</v>
      </c>
      <c r="G183" s="218"/>
      <c r="H183" s="221">
        <v>344.925</v>
      </c>
      <c r="I183" s="222"/>
      <c r="J183" s="218"/>
      <c r="K183" s="218"/>
      <c r="L183" s="223"/>
      <c r="M183" s="224"/>
      <c r="N183" s="225"/>
      <c r="O183" s="225"/>
      <c r="P183" s="225"/>
      <c r="Q183" s="225"/>
      <c r="R183" s="225"/>
      <c r="S183" s="225"/>
      <c r="T183" s="226"/>
      <c r="AT183" s="227" t="s">
        <v>171</v>
      </c>
      <c r="AU183" s="227" t="s">
        <v>91</v>
      </c>
      <c r="AV183" s="14" t="s">
        <v>91</v>
      </c>
      <c r="AW183" s="14" t="s">
        <v>38</v>
      </c>
      <c r="AX183" s="14" t="s">
        <v>82</v>
      </c>
      <c r="AY183" s="227" t="s">
        <v>162</v>
      </c>
    </row>
    <row r="184" spans="2:51" s="15" customFormat="1" ht="12">
      <c r="B184" s="228"/>
      <c r="C184" s="229"/>
      <c r="D184" s="208" t="s">
        <v>171</v>
      </c>
      <c r="E184" s="230" t="s">
        <v>1</v>
      </c>
      <c r="F184" s="231" t="s">
        <v>174</v>
      </c>
      <c r="G184" s="229"/>
      <c r="H184" s="232">
        <v>344.925</v>
      </c>
      <c r="I184" s="233"/>
      <c r="J184" s="229"/>
      <c r="K184" s="229"/>
      <c r="L184" s="234"/>
      <c r="M184" s="235"/>
      <c r="N184" s="236"/>
      <c r="O184" s="236"/>
      <c r="P184" s="236"/>
      <c r="Q184" s="236"/>
      <c r="R184" s="236"/>
      <c r="S184" s="236"/>
      <c r="T184" s="237"/>
      <c r="AT184" s="238" t="s">
        <v>171</v>
      </c>
      <c r="AU184" s="238" t="s">
        <v>91</v>
      </c>
      <c r="AV184" s="15" t="s">
        <v>169</v>
      </c>
      <c r="AW184" s="15" t="s">
        <v>38</v>
      </c>
      <c r="AX184" s="15" t="s">
        <v>89</v>
      </c>
      <c r="AY184" s="238" t="s">
        <v>162</v>
      </c>
    </row>
    <row r="185" spans="1:65" s="2" customFormat="1" ht="16.5" customHeight="1">
      <c r="A185" s="36"/>
      <c r="B185" s="37"/>
      <c r="C185" s="193" t="s">
        <v>260</v>
      </c>
      <c r="D185" s="193" t="s">
        <v>164</v>
      </c>
      <c r="E185" s="194" t="s">
        <v>1622</v>
      </c>
      <c r="F185" s="195" t="s">
        <v>1623</v>
      </c>
      <c r="G185" s="196" t="s">
        <v>167</v>
      </c>
      <c r="H185" s="197">
        <v>191</v>
      </c>
      <c r="I185" s="198"/>
      <c r="J185" s="199">
        <f>ROUND(I185*H185,2)</f>
        <v>0</v>
      </c>
      <c r="K185" s="195" t="s">
        <v>168</v>
      </c>
      <c r="L185" s="41"/>
      <c r="M185" s="200" t="s">
        <v>1</v>
      </c>
      <c r="N185" s="201" t="s">
        <v>47</v>
      </c>
      <c r="O185" s="73"/>
      <c r="P185" s="202">
        <f>O185*H185</f>
        <v>0</v>
      </c>
      <c r="Q185" s="202">
        <v>0</v>
      </c>
      <c r="R185" s="202">
        <f>Q185*H185</f>
        <v>0</v>
      </c>
      <c r="S185" s="202">
        <v>0</v>
      </c>
      <c r="T185" s="203">
        <f>S185*H185</f>
        <v>0</v>
      </c>
      <c r="U185" s="36"/>
      <c r="V185" s="36"/>
      <c r="W185" s="36"/>
      <c r="X185" s="36"/>
      <c r="Y185" s="36"/>
      <c r="Z185" s="36"/>
      <c r="AA185" s="36"/>
      <c r="AB185" s="36"/>
      <c r="AC185" s="36"/>
      <c r="AD185" s="36"/>
      <c r="AE185" s="36"/>
      <c r="AR185" s="204" t="s">
        <v>169</v>
      </c>
      <c r="AT185" s="204" t="s">
        <v>164</v>
      </c>
      <c r="AU185" s="204" t="s">
        <v>91</v>
      </c>
      <c r="AY185" s="18" t="s">
        <v>162</v>
      </c>
      <c r="BE185" s="205">
        <f>IF(N185="základní",J185,0)</f>
        <v>0</v>
      </c>
      <c r="BF185" s="205">
        <f>IF(N185="snížená",J185,0)</f>
        <v>0</v>
      </c>
      <c r="BG185" s="205">
        <f>IF(N185="zákl. přenesená",J185,0)</f>
        <v>0</v>
      </c>
      <c r="BH185" s="205">
        <f>IF(N185="sníž. přenesená",J185,0)</f>
        <v>0</v>
      </c>
      <c r="BI185" s="205">
        <f>IF(N185="nulová",J185,0)</f>
        <v>0</v>
      </c>
      <c r="BJ185" s="18" t="s">
        <v>89</v>
      </c>
      <c r="BK185" s="205">
        <f>ROUND(I185*H185,2)</f>
        <v>0</v>
      </c>
      <c r="BL185" s="18" t="s">
        <v>169</v>
      </c>
      <c r="BM185" s="204" t="s">
        <v>1624</v>
      </c>
    </row>
    <row r="186" spans="2:51" s="13" customFormat="1" ht="12">
      <c r="B186" s="206"/>
      <c r="C186" s="207"/>
      <c r="D186" s="208" t="s">
        <v>171</v>
      </c>
      <c r="E186" s="209" t="s">
        <v>1</v>
      </c>
      <c r="F186" s="210" t="s">
        <v>1560</v>
      </c>
      <c r="G186" s="207"/>
      <c r="H186" s="209" t="s">
        <v>1</v>
      </c>
      <c r="I186" s="211"/>
      <c r="J186" s="207"/>
      <c r="K186" s="207"/>
      <c r="L186" s="212"/>
      <c r="M186" s="213"/>
      <c r="N186" s="214"/>
      <c r="O186" s="214"/>
      <c r="P186" s="214"/>
      <c r="Q186" s="214"/>
      <c r="R186" s="214"/>
      <c r="S186" s="214"/>
      <c r="T186" s="215"/>
      <c r="AT186" s="216" t="s">
        <v>171</v>
      </c>
      <c r="AU186" s="216" t="s">
        <v>91</v>
      </c>
      <c r="AV186" s="13" t="s">
        <v>89</v>
      </c>
      <c r="AW186" s="13" t="s">
        <v>38</v>
      </c>
      <c r="AX186" s="13" t="s">
        <v>82</v>
      </c>
      <c r="AY186" s="216" t="s">
        <v>162</v>
      </c>
    </row>
    <row r="187" spans="2:51" s="14" customFormat="1" ht="12">
      <c r="B187" s="217"/>
      <c r="C187" s="218"/>
      <c r="D187" s="208" t="s">
        <v>171</v>
      </c>
      <c r="E187" s="219" t="s">
        <v>1</v>
      </c>
      <c r="F187" s="220" t="s">
        <v>1561</v>
      </c>
      <c r="G187" s="218"/>
      <c r="H187" s="221">
        <v>25</v>
      </c>
      <c r="I187" s="222"/>
      <c r="J187" s="218"/>
      <c r="K187" s="218"/>
      <c r="L187" s="223"/>
      <c r="M187" s="224"/>
      <c r="N187" s="225"/>
      <c r="O187" s="225"/>
      <c r="P187" s="225"/>
      <c r="Q187" s="225"/>
      <c r="R187" s="225"/>
      <c r="S187" s="225"/>
      <c r="T187" s="226"/>
      <c r="AT187" s="227" t="s">
        <v>171</v>
      </c>
      <c r="AU187" s="227" t="s">
        <v>91</v>
      </c>
      <c r="AV187" s="14" t="s">
        <v>91</v>
      </c>
      <c r="AW187" s="14" t="s">
        <v>38</v>
      </c>
      <c r="AX187" s="14" t="s">
        <v>82</v>
      </c>
      <c r="AY187" s="227" t="s">
        <v>162</v>
      </c>
    </row>
    <row r="188" spans="2:51" s="14" customFormat="1" ht="12">
      <c r="B188" s="217"/>
      <c r="C188" s="218"/>
      <c r="D188" s="208" t="s">
        <v>171</v>
      </c>
      <c r="E188" s="219" t="s">
        <v>1</v>
      </c>
      <c r="F188" s="220" t="s">
        <v>1572</v>
      </c>
      <c r="G188" s="218"/>
      <c r="H188" s="221">
        <v>128.5</v>
      </c>
      <c r="I188" s="222"/>
      <c r="J188" s="218"/>
      <c r="K188" s="218"/>
      <c r="L188" s="223"/>
      <c r="M188" s="224"/>
      <c r="N188" s="225"/>
      <c r="O188" s="225"/>
      <c r="P188" s="225"/>
      <c r="Q188" s="225"/>
      <c r="R188" s="225"/>
      <c r="S188" s="225"/>
      <c r="T188" s="226"/>
      <c r="AT188" s="227" t="s">
        <v>171</v>
      </c>
      <c r="AU188" s="227" t="s">
        <v>91</v>
      </c>
      <c r="AV188" s="14" t="s">
        <v>91</v>
      </c>
      <c r="AW188" s="14" t="s">
        <v>38</v>
      </c>
      <c r="AX188" s="14" t="s">
        <v>82</v>
      </c>
      <c r="AY188" s="227" t="s">
        <v>162</v>
      </c>
    </row>
    <row r="189" spans="2:51" s="14" customFormat="1" ht="12">
      <c r="B189" s="217"/>
      <c r="C189" s="218"/>
      <c r="D189" s="208" t="s">
        <v>171</v>
      </c>
      <c r="E189" s="219" t="s">
        <v>1</v>
      </c>
      <c r="F189" s="220" t="s">
        <v>1565</v>
      </c>
      <c r="G189" s="218"/>
      <c r="H189" s="221">
        <v>37.5</v>
      </c>
      <c r="I189" s="222"/>
      <c r="J189" s="218"/>
      <c r="K189" s="218"/>
      <c r="L189" s="223"/>
      <c r="M189" s="224"/>
      <c r="N189" s="225"/>
      <c r="O189" s="225"/>
      <c r="P189" s="225"/>
      <c r="Q189" s="225"/>
      <c r="R189" s="225"/>
      <c r="S189" s="225"/>
      <c r="T189" s="226"/>
      <c r="AT189" s="227" t="s">
        <v>171</v>
      </c>
      <c r="AU189" s="227" t="s">
        <v>91</v>
      </c>
      <c r="AV189" s="14" t="s">
        <v>91</v>
      </c>
      <c r="AW189" s="14" t="s">
        <v>38</v>
      </c>
      <c r="AX189" s="14" t="s">
        <v>82</v>
      </c>
      <c r="AY189" s="227" t="s">
        <v>162</v>
      </c>
    </row>
    <row r="190" spans="2:51" s="15" customFormat="1" ht="12">
      <c r="B190" s="228"/>
      <c r="C190" s="229"/>
      <c r="D190" s="208" t="s">
        <v>171</v>
      </c>
      <c r="E190" s="230" t="s">
        <v>1</v>
      </c>
      <c r="F190" s="231" t="s">
        <v>174</v>
      </c>
      <c r="G190" s="229"/>
      <c r="H190" s="232">
        <v>191</v>
      </c>
      <c r="I190" s="233"/>
      <c r="J190" s="229"/>
      <c r="K190" s="229"/>
      <c r="L190" s="234"/>
      <c r="M190" s="235"/>
      <c r="N190" s="236"/>
      <c r="O190" s="236"/>
      <c r="P190" s="236"/>
      <c r="Q190" s="236"/>
      <c r="R190" s="236"/>
      <c r="S190" s="236"/>
      <c r="T190" s="237"/>
      <c r="AT190" s="238" t="s">
        <v>171</v>
      </c>
      <c r="AU190" s="238" t="s">
        <v>91</v>
      </c>
      <c r="AV190" s="15" t="s">
        <v>169</v>
      </c>
      <c r="AW190" s="15" t="s">
        <v>38</v>
      </c>
      <c r="AX190" s="15" t="s">
        <v>89</v>
      </c>
      <c r="AY190" s="238" t="s">
        <v>162</v>
      </c>
    </row>
    <row r="191" spans="1:65" s="2" customFormat="1" ht="16.5" customHeight="1">
      <c r="A191" s="36"/>
      <c r="B191" s="37"/>
      <c r="C191" s="193" t="s">
        <v>267</v>
      </c>
      <c r="D191" s="193" t="s">
        <v>164</v>
      </c>
      <c r="E191" s="194" t="s">
        <v>1625</v>
      </c>
      <c r="F191" s="195" t="s">
        <v>1626</v>
      </c>
      <c r="G191" s="196" t="s">
        <v>204</v>
      </c>
      <c r="H191" s="197">
        <v>48</v>
      </c>
      <c r="I191" s="198"/>
      <c r="J191" s="199">
        <f>ROUND(I191*H191,2)</f>
        <v>0</v>
      </c>
      <c r="K191" s="195" t="s">
        <v>168</v>
      </c>
      <c r="L191" s="41"/>
      <c r="M191" s="200" t="s">
        <v>1</v>
      </c>
      <c r="N191" s="201" t="s">
        <v>47</v>
      </c>
      <c r="O191" s="73"/>
      <c r="P191" s="202">
        <f>O191*H191</f>
        <v>0</v>
      </c>
      <c r="Q191" s="202">
        <v>0</v>
      </c>
      <c r="R191" s="202">
        <f>Q191*H191</f>
        <v>0</v>
      </c>
      <c r="S191" s="202">
        <v>0</v>
      </c>
      <c r="T191" s="203">
        <f>S191*H191</f>
        <v>0</v>
      </c>
      <c r="U191" s="36"/>
      <c r="V191" s="36"/>
      <c r="W191" s="36"/>
      <c r="X191" s="36"/>
      <c r="Y191" s="36"/>
      <c r="Z191" s="36"/>
      <c r="AA191" s="36"/>
      <c r="AB191" s="36"/>
      <c r="AC191" s="36"/>
      <c r="AD191" s="36"/>
      <c r="AE191" s="36"/>
      <c r="AR191" s="204" t="s">
        <v>169</v>
      </c>
      <c r="AT191" s="204" t="s">
        <v>164</v>
      </c>
      <c r="AU191" s="204" t="s">
        <v>91</v>
      </c>
      <c r="AY191" s="18" t="s">
        <v>162</v>
      </c>
      <c r="BE191" s="205">
        <f>IF(N191="základní",J191,0)</f>
        <v>0</v>
      </c>
      <c r="BF191" s="205">
        <f>IF(N191="snížená",J191,0)</f>
        <v>0</v>
      </c>
      <c r="BG191" s="205">
        <f>IF(N191="zákl. přenesená",J191,0)</f>
        <v>0</v>
      </c>
      <c r="BH191" s="205">
        <f>IF(N191="sníž. přenesená",J191,0)</f>
        <v>0</v>
      </c>
      <c r="BI191" s="205">
        <f>IF(N191="nulová",J191,0)</f>
        <v>0</v>
      </c>
      <c r="BJ191" s="18" t="s">
        <v>89</v>
      </c>
      <c r="BK191" s="205">
        <f>ROUND(I191*H191,2)</f>
        <v>0</v>
      </c>
      <c r="BL191" s="18" t="s">
        <v>169</v>
      </c>
      <c r="BM191" s="204" t="s">
        <v>1627</v>
      </c>
    </row>
    <row r="192" spans="2:51" s="13" customFormat="1" ht="12">
      <c r="B192" s="206"/>
      <c r="C192" s="207"/>
      <c r="D192" s="208" t="s">
        <v>171</v>
      </c>
      <c r="E192" s="209" t="s">
        <v>1</v>
      </c>
      <c r="F192" s="210" t="s">
        <v>1560</v>
      </c>
      <c r="G192" s="207"/>
      <c r="H192" s="209" t="s">
        <v>1</v>
      </c>
      <c r="I192" s="211"/>
      <c r="J192" s="207"/>
      <c r="K192" s="207"/>
      <c r="L192" s="212"/>
      <c r="M192" s="213"/>
      <c r="N192" s="214"/>
      <c r="O192" s="214"/>
      <c r="P192" s="214"/>
      <c r="Q192" s="214"/>
      <c r="R192" s="214"/>
      <c r="S192" s="214"/>
      <c r="T192" s="215"/>
      <c r="AT192" s="216" t="s">
        <v>171</v>
      </c>
      <c r="AU192" s="216" t="s">
        <v>91</v>
      </c>
      <c r="AV192" s="13" t="s">
        <v>89</v>
      </c>
      <c r="AW192" s="13" t="s">
        <v>38</v>
      </c>
      <c r="AX192" s="13" t="s">
        <v>82</v>
      </c>
      <c r="AY192" s="216" t="s">
        <v>162</v>
      </c>
    </row>
    <row r="193" spans="2:51" s="14" customFormat="1" ht="12">
      <c r="B193" s="217"/>
      <c r="C193" s="218"/>
      <c r="D193" s="208" t="s">
        <v>171</v>
      </c>
      <c r="E193" s="219" t="s">
        <v>1</v>
      </c>
      <c r="F193" s="220" t="s">
        <v>1628</v>
      </c>
      <c r="G193" s="218"/>
      <c r="H193" s="221">
        <v>48</v>
      </c>
      <c r="I193" s="222"/>
      <c r="J193" s="218"/>
      <c r="K193" s="218"/>
      <c r="L193" s="223"/>
      <c r="M193" s="224"/>
      <c r="N193" s="225"/>
      <c r="O193" s="225"/>
      <c r="P193" s="225"/>
      <c r="Q193" s="225"/>
      <c r="R193" s="225"/>
      <c r="S193" s="225"/>
      <c r="T193" s="226"/>
      <c r="AT193" s="227" t="s">
        <v>171</v>
      </c>
      <c r="AU193" s="227" t="s">
        <v>91</v>
      </c>
      <c r="AV193" s="14" t="s">
        <v>91</v>
      </c>
      <c r="AW193" s="14" t="s">
        <v>38</v>
      </c>
      <c r="AX193" s="14" t="s">
        <v>82</v>
      </c>
      <c r="AY193" s="227" t="s">
        <v>162</v>
      </c>
    </row>
    <row r="194" spans="2:51" s="15" customFormat="1" ht="12">
      <c r="B194" s="228"/>
      <c r="C194" s="229"/>
      <c r="D194" s="208" t="s">
        <v>171</v>
      </c>
      <c r="E194" s="230" t="s">
        <v>1</v>
      </c>
      <c r="F194" s="231" t="s">
        <v>174</v>
      </c>
      <c r="G194" s="229"/>
      <c r="H194" s="232">
        <v>48</v>
      </c>
      <c r="I194" s="233"/>
      <c r="J194" s="229"/>
      <c r="K194" s="229"/>
      <c r="L194" s="234"/>
      <c r="M194" s="235"/>
      <c r="N194" s="236"/>
      <c r="O194" s="236"/>
      <c r="P194" s="236"/>
      <c r="Q194" s="236"/>
      <c r="R194" s="236"/>
      <c r="S194" s="236"/>
      <c r="T194" s="237"/>
      <c r="AT194" s="238" t="s">
        <v>171</v>
      </c>
      <c r="AU194" s="238" t="s">
        <v>91</v>
      </c>
      <c r="AV194" s="15" t="s">
        <v>169</v>
      </c>
      <c r="AW194" s="15" t="s">
        <v>38</v>
      </c>
      <c r="AX194" s="15" t="s">
        <v>89</v>
      </c>
      <c r="AY194" s="238" t="s">
        <v>162</v>
      </c>
    </row>
    <row r="195" spans="2:63" s="12" customFormat="1" ht="20.85" customHeight="1">
      <c r="B195" s="177"/>
      <c r="C195" s="178"/>
      <c r="D195" s="179" t="s">
        <v>81</v>
      </c>
      <c r="E195" s="191" t="s">
        <v>267</v>
      </c>
      <c r="F195" s="191" t="s">
        <v>1629</v>
      </c>
      <c r="G195" s="178"/>
      <c r="H195" s="178"/>
      <c r="I195" s="181"/>
      <c r="J195" s="192">
        <f>BK195</f>
        <v>0</v>
      </c>
      <c r="K195" s="178"/>
      <c r="L195" s="183"/>
      <c r="M195" s="184"/>
      <c r="N195" s="185"/>
      <c r="O195" s="185"/>
      <c r="P195" s="186">
        <f>SUM(P196:P218)</f>
        <v>0</v>
      </c>
      <c r="Q195" s="185"/>
      <c r="R195" s="186">
        <f>SUM(R196:R218)</f>
        <v>0.0096</v>
      </c>
      <c r="S195" s="185"/>
      <c r="T195" s="187">
        <f>SUM(T196:T218)</f>
        <v>0</v>
      </c>
      <c r="AR195" s="188" t="s">
        <v>89</v>
      </c>
      <c r="AT195" s="189" t="s">
        <v>81</v>
      </c>
      <c r="AU195" s="189" t="s">
        <v>91</v>
      </c>
      <c r="AY195" s="188" t="s">
        <v>162</v>
      </c>
      <c r="BK195" s="190">
        <f>SUM(BK196:BK218)</f>
        <v>0</v>
      </c>
    </row>
    <row r="196" spans="1:65" s="2" customFormat="1" ht="21.75" customHeight="1">
      <c r="A196" s="36"/>
      <c r="B196" s="37"/>
      <c r="C196" s="193" t="s">
        <v>274</v>
      </c>
      <c r="D196" s="193" t="s">
        <v>164</v>
      </c>
      <c r="E196" s="194" t="s">
        <v>1630</v>
      </c>
      <c r="F196" s="195" t="s">
        <v>1631</v>
      </c>
      <c r="G196" s="196" t="s">
        <v>167</v>
      </c>
      <c r="H196" s="197">
        <v>320</v>
      </c>
      <c r="I196" s="198"/>
      <c r="J196" s="199">
        <f>ROUND(I196*H196,2)</f>
        <v>0</v>
      </c>
      <c r="K196" s="195" t="s">
        <v>168</v>
      </c>
      <c r="L196" s="41"/>
      <c r="M196" s="200" t="s">
        <v>1</v>
      </c>
      <c r="N196" s="201" t="s">
        <v>47</v>
      </c>
      <c r="O196" s="73"/>
      <c r="P196" s="202">
        <f>O196*H196</f>
        <v>0</v>
      </c>
      <c r="Q196" s="202">
        <v>0</v>
      </c>
      <c r="R196" s="202">
        <f>Q196*H196</f>
        <v>0</v>
      </c>
      <c r="S196" s="202">
        <v>0</v>
      </c>
      <c r="T196" s="203">
        <f>S196*H196</f>
        <v>0</v>
      </c>
      <c r="U196" s="36"/>
      <c r="V196" s="36"/>
      <c r="W196" s="36"/>
      <c r="X196" s="36"/>
      <c r="Y196" s="36"/>
      <c r="Z196" s="36"/>
      <c r="AA196" s="36"/>
      <c r="AB196" s="36"/>
      <c r="AC196" s="36"/>
      <c r="AD196" s="36"/>
      <c r="AE196" s="36"/>
      <c r="AR196" s="204" t="s">
        <v>169</v>
      </c>
      <c r="AT196" s="204" t="s">
        <v>164</v>
      </c>
      <c r="AU196" s="204" t="s">
        <v>98</v>
      </c>
      <c r="AY196" s="18" t="s">
        <v>162</v>
      </c>
      <c r="BE196" s="205">
        <f>IF(N196="základní",J196,0)</f>
        <v>0</v>
      </c>
      <c r="BF196" s="205">
        <f>IF(N196="snížená",J196,0)</f>
        <v>0</v>
      </c>
      <c r="BG196" s="205">
        <f>IF(N196="zákl. přenesená",J196,0)</f>
        <v>0</v>
      </c>
      <c r="BH196" s="205">
        <f>IF(N196="sníž. přenesená",J196,0)</f>
        <v>0</v>
      </c>
      <c r="BI196" s="205">
        <f>IF(N196="nulová",J196,0)</f>
        <v>0</v>
      </c>
      <c r="BJ196" s="18" t="s">
        <v>89</v>
      </c>
      <c r="BK196" s="205">
        <f>ROUND(I196*H196,2)</f>
        <v>0</v>
      </c>
      <c r="BL196" s="18" t="s">
        <v>169</v>
      </c>
      <c r="BM196" s="204" t="s">
        <v>1632</v>
      </c>
    </row>
    <row r="197" spans="2:51" s="14" customFormat="1" ht="12">
      <c r="B197" s="217"/>
      <c r="C197" s="218"/>
      <c r="D197" s="208" t="s">
        <v>171</v>
      </c>
      <c r="E197" s="219" t="s">
        <v>1</v>
      </c>
      <c r="F197" s="220" t="s">
        <v>1588</v>
      </c>
      <c r="G197" s="218"/>
      <c r="H197" s="221">
        <v>320</v>
      </c>
      <c r="I197" s="222"/>
      <c r="J197" s="218"/>
      <c r="K197" s="218"/>
      <c r="L197" s="223"/>
      <c r="M197" s="224"/>
      <c r="N197" s="225"/>
      <c r="O197" s="225"/>
      <c r="P197" s="225"/>
      <c r="Q197" s="225"/>
      <c r="R197" s="225"/>
      <c r="S197" s="225"/>
      <c r="T197" s="226"/>
      <c r="AT197" s="227" t="s">
        <v>171</v>
      </c>
      <c r="AU197" s="227" t="s">
        <v>98</v>
      </c>
      <c r="AV197" s="14" t="s">
        <v>91</v>
      </c>
      <c r="AW197" s="14" t="s">
        <v>38</v>
      </c>
      <c r="AX197" s="14" t="s">
        <v>82</v>
      </c>
      <c r="AY197" s="227" t="s">
        <v>162</v>
      </c>
    </row>
    <row r="198" spans="2:51" s="15" customFormat="1" ht="12">
      <c r="B198" s="228"/>
      <c r="C198" s="229"/>
      <c r="D198" s="208" t="s">
        <v>171</v>
      </c>
      <c r="E198" s="230" t="s">
        <v>1</v>
      </c>
      <c r="F198" s="231" t="s">
        <v>174</v>
      </c>
      <c r="G198" s="229"/>
      <c r="H198" s="232">
        <v>320</v>
      </c>
      <c r="I198" s="233"/>
      <c r="J198" s="229"/>
      <c r="K198" s="229"/>
      <c r="L198" s="234"/>
      <c r="M198" s="235"/>
      <c r="N198" s="236"/>
      <c r="O198" s="236"/>
      <c r="P198" s="236"/>
      <c r="Q198" s="236"/>
      <c r="R198" s="236"/>
      <c r="S198" s="236"/>
      <c r="T198" s="237"/>
      <c r="AT198" s="238" t="s">
        <v>171</v>
      </c>
      <c r="AU198" s="238" t="s">
        <v>98</v>
      </c>
      <c r="AV198" s="15" t="s">
        <v>169</v>
      </c>
      <c r="AW198" s="15" t="s">
        <v>38</v>
      </c>
      <c r="AX198" s="15" t="s">
        <v>89</v>
      </c>
      <c r="AY198" s="238" t="s">
        <v>162</v>
      </c>
    </row>
    <row r="199" spans="1:65" s="2" customFormat="1" ht="16.5" customHeight="1">
      <c r="A199" s="36"/>
      <c r="B199" s="37"/>
      <c r="C199" s="193" t="s">
        <v>278</v>
      </c>
      <c r="D199" s="193" t="s">
        <v>164</v>
      </c>
      <c r="E199" s="194" t="s">
        <v>1633</v>
      </c>
      <c r="F199" s="195" t="s">
        <v>1634</v>
      </c>
      <c r="G199" s="196" t="s">
        <v>167</v>
      </c>
      <c r="H199" s="197">
        <v>320</v>
      </c>
      <c r="I199" s="198"/>
      <c r="J199" s="199">
        <f>ROUND(I199*H199,2)</f>
        <v>0</v>
      </c>
      <c r="K199" s="195" t="s">
        <v>168</v>
      </c>
      <c r="L199" s="41"/>
      <c r="M199" s="200" t="s">
        <v>1</v>
      </c>
      <c r="N199" s="201" t="s">
        <v>47</v>
      </c>
      <c r="O199" s="73"/>
      <c r="P199" s="202">
        <f>O199*H199</f>
        <v>0</v>
      </c>
      <c r="Q199" s="202">
        <v>0</v>
      </c>
      <c r="R199" s="202">
        <f>Q199*H199</f>
        <v>0</v>
      </c>
      <c r="S199" s="202">
        <v>0</v>
      </c>
      <c r="T199" s="203">
        <f>S199*H199</f>
        <v>0</v>
      </c>
      <c r="U199" s="36"/>
      <c r="V199" s="36"/>
      <c r="W199" s="36"/>
      <c r="X199" s="36"/>
      <c r="Y199" s="36"/>
      <c r="Z199" s="36"/>
      <c r="AA199" s="36"/>
      <c r="AB199" s="36"/>
      <c r="AC199" s="36"/>
      <c r="AD199" s="36"/>
      <c r="AE199" s="36"/>
      <c r="AR199" s="204" t="s">
        <v>169</v>
      </c>
      <c r="AT199" s="204" t="s">
        <v>164</v>
      </c>
      <c r="AU199" s="204" t="s">
        <v>98</v>
      </c>
      <c r="AY199" s="18" t="s">
        <v>162</v>
      </c>
      <c r="BE199" s="205">
        <f>IF(N199="základní",J199,0)</f>
        <v>0</v>
      </c>
      <c r="BF199" s="205">
        <f>IF(N199="snížená",J199,0)</f>
        <v>0</v>
      </c>
      <c r="BG199" s="205">
        <f>IF(N199="zákl. přenesená",J199,0)</f>
        <v>0</v>
      </c>
      <c r="BH199" s="205">
        <f>IF(N199="sníž. přenesená",J199,0)</f>
        <v>0</v>
      </c>
      <c r="BI199" s="205">
        <f>IF(N199="nulová",J199,0)</f>
        <v>0</v>
      </c>
      <c r="BJ199" s="18" t="s">
        <v>89</v>
      </c>
      <c r="BK199" s="205">
        <f>ROUND(I199*H199,2)</f>
        <v>0</v>
      </c>
      <c r="BL199" s="18" t="s">
        <v>169</v>
      </c>
      <c r="BM199" s="204" t="s">
        <v>1635</v>
      </c>
    </row>
    <row r="200" spans="2:51" s="14" customFormat="1" ht="12">
      <c r="B200" s="217"/>
      <c r="C200" s="218"/>
      <c r="D200" s="208" t="s">
        <v>171</v>
      </c>
      <c r="E200" s="219" t="s">
        <v>1</v>
      </c>
      <c r="F200" s="220" t="s">
        <v>1588</v>
      </c>
      <c r="G200" s="218"/>
      <c r="H200" s="221">
        <v>320</v>
      </c>
      <c r="I200" s="222"/>
      <c r="J200" s="218"/>
      <c r="K200" s="218"/>
      <c r="L200" s="223"/>
      <c r="M200" s="224"/>
      <c r="N200" s="225"/>
      <c r="O200" s="225"/>
      <c r="P200" s="225"/>
      <c r="Q200" s="225"/>
      <c r="R200" s="225"/>
      <c r="S200" s="225"/>
      <c r="T200" s="226"/>
      <c r="AT200" s="227" t="s">
        <v>171</v>
      </c>
      <c r="AU200" s="227" t="s">
        <v>98</v>
      </c>
      <c r="AV200" s="14" t="s">
        <v>91</v>
      </c>
      <c r="AW200" s="14" t="s">
        <v>38</v>
      </c>
      <c r="AX200" s="14" t="s">
        <v>82</v>
      </c>
      <c r="AY200" s="227" t="s">
        <v>162</v>
      </c>
    </row>
    <row r="201" spans="2:51" s="15" customFormat="1" ht="12">
      <c r="B201" s="228"/>
      <c r="C201" s="229"/>
      <c r="D201" s="208" t="s">
        <v>171</v>
      </c>
      <c r="E201" s="230" t="s">
        <v>1</v>
      </c>
      <c r="F201" s="231" t="s">
        <v>174</v>
      </c>
      <c r="G201" s="229"/>
      <c r="H201" s="232">
        <v>320</v>
      </c>
      <c r="I201" s="233"/>
      <c r="J201" s="229"/>
      <c r="K201" s="229"/>
      <c r="L201" s="234"/>
      <c r="M201" s="235"/>
      <c r="N201" s="236"/>
      <c r="O201" s="236"/>
      <c r="P201" s="236"/>
      <c r="Q201" s="236"/>
      <c r="R201" s="236"/>
      <c r="S201" s="236"/>
      <c r="T201" s="237"/>
      <c r="AT201" s="238" t="s">
        <v>171</v>
      </c>
      <c r="AU201" s="238" t="s">
        <v>98</v>
      </c>
      <c r="AV201" s="15" t="s">
        <v>169</v>
      </c>
      <c r="AW201" s="15" t="s">
        <v>38</v>
      </c>
      <c r="AX201" s="15" t="s">
        <v>89</v>
      </c>
      <c r="AY201" s="238" t="s">
        <v>162</v>
      </c>
    </row>
    <row r="202" spans="1:65" s="2" customFormat="1" ht="16.5" customHeight="1">
      <c r="A202" s="36"/>
      <c r="B202" s="37"/>
      <c r="C202" s="193" t="s">
        <v>7</v>
      </c>
      <c r="D202" s="193" t="s">
        <v>164</v>
      </c>
      <c r="E202" s="194" t="s">
        <v>1636</v>
      </c>
      <c r="F202" s="195" t="s">
        <v>1637</v>
      </c>
      <c r="G202" s="196" t="s">
        <v>167</v>
      </c>
      <c r="H202" s="197">
        <v>320</v>
      </c>
      <c r="I202" s="198"/>
      <c r="J202" s="199">
        <f>ROUND(I202*H202,2)</f>
        <v>0</v>
      </c>
      <c r="K202" s="195" t="s">
        <v>168</v>
      </c>
      <c r="L202" s="41"/>
      <c r="M202" s="200" t="s">
        <v>1</v>
      </c>
      <c r="N202" s="201" t="s">
        <v>47</v>
      </c>
      <c r="O202" s="73"/>
      <c r="P202" s="202">
        <f>O202*H202</f>
        <v>0</v>
      </c>
      <c r="Q202" s="202">
        <v>0</v>
      </c>
      <c r="R202" s="202">
        <f>Q202*H202</f>
        <v>0</v>
      </c>
      <c r="S202" s="202">
        <v>0</v>
      </c>
      <c r="T202" s="203">
        <f>S202*H202</f>
        <v>0</v>
      </c>
      <c r="U202" s="36"/>
      <c r="V202" s="36"/>
      <c r="W202" s="36"/>
      <c r="X202" s="36"/>
      <c r="Y202" s="36"/>
      <c r="Z202" s="36"/>
      <c r="AA202" s="36"/>
      <c r="AB202" s="36"/>
      <c r="AC202" s="36"/>
      <c r="AD202" s="36"/>
      <c r="AE202" s="36"/>
      <c r="AR202" s="204" t="s">
        <v>169</v>
      </c>
      <c r="AT202" s="204" t="s">
        <v>164</v>
      </c>
      <c r="AU202" s="204" t="s">
        <v>98</v>
      </c>
      <c r="AY202" s="18" t="s">
        <v>162</v>
      </c>
      <c r="BE202" s="205">
        <f>IF(N202="základní",J202,0)</f>
        <v>0</v>
      </c>
      <c r="BF202" s="205">
        <f>IF(N202="snížená",J202,0)</f>
        <v>0</v>
      </c>
      <c r="BG202" s="205">
        <f>IF(N202="zákl. přenesená",J202,0)</f>
        <v>0</v>
      </c>
      <c r="BH202" s="205">
        <f>IF(N202="sníž. přenesená",J202,0)</f>
        <v>0</v>
      </c>
      <c r="BI202" s="205">
        <f>IF(N202="nulová",J202,0)</f>
        <v>0</v>
      </c>
      <c r="BJ202" s="18" t="s">
        <v>89</v>
      </c>
      <c r="BK202" s="205">
        <f>ROUND(I202*H202,2)</f>
        <v>0</v>
      </c>
      <c r="BL202" s="18" t="s">
        <v>169</v>
      </c>
      <c r="BM202" s="204" t="s">
        <v>1638</v>
      </c>
    </row>
    <row r="203" spans="2:51" s="14" customFormat="1" ht="12">
      <c r="B203" s="217"/>
      <c r="C203" s="218"/>
      <c r="D203" s="208" t="s">
        <v>171</v>
      </c>
      <c r="E203" s="219" t="s">
        <v>1</v>
      </c>
      <c r="F203" s="220" t="s">
        <v>1588</v>
      </c>
      <c r="G203" s="218"/>
      <c r="H203" s="221">
        <v>320</v>
      </c>
      <c r="I203" s="222"/>
      <c r="J203" s="218"/>
      <c r="K203" s="218"/>
      <c r="L203" s="223"/>
      <c r="M203" s="224"/>
      <c r="N203" s="225"/>
      <c r="O203" s="225"/>
      <c r="P203" s="225"/>
      <c r="Q203" s="225"/>
      <c r="R203" s="225"/>
      <c r="S203" s="225"/>
      <c r="T203" s="226"/>
      <c r="AT203" s="227" t="s">
        <v>171</v>
      </c>
      <c r="AU203" s="227" t="s">
        <v>98</v>
      </c>
      <c r="AV203" s="14" t="s">
        <v>91</v>
      </c>
      <c r="AW203" s="14" t="s">
        <v>38</v>
      </c>
      <c r="AX203" s="14" t="s">
        <v>82</v>
      </c>
      <c r="AY203" s="227" t="s">
        <v>162</v>
      </c>
    </row>
    <row r="204" spans="2:51" s="15" customFormat="1" ht="12">
      <c r="B204" s="228"/>
      <c r="C204" s="229"/>
      <c r="D204" s="208" t="s">
        <v>171</v>
      </c>
      <c r="E204" s="230" t="s">
        <v>1</v>
      </c>
      <c r="F204" s="231" t="s">
        <v>174</v>
      </c>
      <c r="G204" s="229"/>
      <c r="H204" s="232">
        <v>320</v>
      </c>
      <c r="I204" s="233"/>
      <c r="J204" s="229"/>
      <c r="K204" s="229"/>
      <c r="L204" s="234"/>
      <c r="M204" s="235"/>
      <c r="N204" s="236"/>
      <c r="O204" s="236"/>
      <c r="P204" s="236"/>
      <c r="Q204" s="236"/>
      <c r="R204" s="236"/>
      <c r="S204" s="236"/>
      <c r="T204" s="237"/>
      <c r="AT204" s="238" t="s">
        <v>171</v>
      </c>
      <c r="AU204" s="238" t="s">
        <v>98</v>
      </c>
      <c r="AV204" s="15" t="s">
        <v>169</v>
      </c>
      <c r="AW204" s="15" t="s">
        <v>38</v>
      </c>
      <c r="AX204" s="15" t="s">
        <v>89</v>
      </c>
      <c r="AY204" s="238" t="s">
        <v>162</v>
      </c>
    </row>
    <row r="205" spans="1:65" s="2" customFormat="1" ht="16.5" customHeight="1">
      <c r="A205" s="36"/>
      <c r="B205" s="37"/>
      <c r="C205" s="254" t="s">
        <v>289</v>
      </c>
      <c r="D205" s="254" t="s">
        <v>283</v>
      </c>
      <c r="E205" s="255" t="s">
        <v>1639</v>
      </c>
      <c r="F205" s="256" t="s">
        <v>1640</v>
      </c>
      <c r="G205" s="257" t="s">
        <v>1387</v>
      </c>
      <c r="H205" s="258">
        <v>9.6</v>
      </c>
      <c r="I205" s="259"/>
      <c r="J205" s="260">
        <f>ROUND(I205*H205,2)</f>
        <v>0</v>
      </c>
      <c r="K205" s="256" t="s">
        <v>168</v>
      </c>
      <c r="L205" s="261"/>
      <c r="M205" s="262" t="s">
        <v>1</v>
      </c>
      <c r="N205" s="263" t="s">
        <v>47</v>
      </c>
      <c r="O205" s="73"/>
      <c r="P205" s="202">
        <f>O205*H205</f>
        <v>0</v>
      </c>
      <c r="Q205" s="202">
        <v>0.001</v>
      </c>
      <c r="R205" s="202">
        <f>Q205*H205</f>
        <v>0.0096</v>
      </c>
      <c r="S205" s="202">
        <v>0</v>
      </c>
      <c r="T205" s="203">
        <f>S205*H205</f>
        <v>0</v>
      </c>
      <c r="U205" s="36"/>
      <c r="V205" s="36"/>
      <c r="W205" s="36"/>
      <c r="X205" s="36"/>
      <c r="Y205" s="36"/>
      <c r="Z205" s="36"/>
      <c r="AA205" s="36"/>
      <c r="AB205" s="36"/>
      <c r="AC205" s="36"/>
      <c r="AD205" s="36"/>
      <c r="AE205" s="36"/>
      <c r="AR205" s="204" t="s">
        <v>210</v>
      </c>
      <c r="AT205" s="204" t="s">
        <v>283</v>
      </c>
      <c r="AU205" s="204" t="s">
        <v>98</v>
      </c>
      <c r="AY205" s="18" t="s">
        <v>162</v>
      </c>
      <c r="BE205" s="205">
        <f>IF(N205="základní",J205,0)</f>
        <v>0</v>
      </c>
      <c r="BF205" s="205">
        <f>IF(N205="snížená",J205,0)</f>
        <v>0</v>
      </c>
      <c r="BG205" s="205">
        <f>IF(N205="zákl. přenesená",J205,0)</f>
        <v>0</v>
      </c>
      <c r="BH205" s="205">
        <f>IF(N205="sníž. přenesená",J205,0)</f>
        <v>0</v>
      </c>
      <c r="BI205" s="205">
        <f>IF(N205="nulová",J205,0)</f>
        <v>0</v>
      </c>
      <c r="BJ205" s="18" t="s">
        <v>89</v>
      </c>
      <c r="BK205" s="205">
        <f>ROUND(I205*H205,2)</f>
        <v>0</v>
      </c>
      <c r="BL205" s="18" t="s">
        <v>169</v>
      </c>
      <c r="BM205" s="204" t="s">
        <v>1641</v>
      </c>
    </row>
    <row r="206" spans="2:51" s="14" customFormat="1" ht="12">
      <c r="B206" s="217"/>
      <c r="C206" s="218"/>
      <c r="D206" s="208" t="s">
        <v>171</v>
      </c>
      <c r="E206" s="218"/>
      <c r="F206" s="220" t="s">
        <v>1642</v>
      </c>
      <c r="G206" s="218"/>
      <c r="H206" s="221">
        <v>9.6</v>
      </c>
      <c r="I206" s="222"/>
      <c r="J206" s="218"/>
      <c r="K206" s="218"/>
      <c r="L206" s="223"/>
      <c r="M206" s="224"/>
      <c r="N206" s="225"/>
      <c r="O206" s="225"/>
      <c r="P206" s="225"/>
      <c r="Q206" s="225"/>
      <c r="R206" s="225"/>
      <c r="S206" s="225"/>
      <c r="T206" s="226"/>
      <c r="AT206" s="227" t="s">
        <v>171</v>
      </c>
      <c r="AU206" s="227" t="s">
        <v>98</v>
      </c>
      <c r="AV206" s="14" t="s">
        <v>91</v>
      </c>
      <c r="AW206" s="14" t="s">
        <v>4</v>
      </c>
      <c r="AX206" s="14" t="s">
        <v>89</v>
      </c>
      <c r="AY206" s="227" t="s">
        <v>162</v>
      </c>
    </row>
    <row r="207" spans="1:65" s="2" customFormat="1" ht="16.5" customHeight="1">
      <c r="A207" s="36"/>
      <c r="B207" s="37"/>
      <c r="C207" s="193" t="s">
        <v>294</v>
      </c>
      <c r="D207" s="193" t="s">
        <v>164</v>
      </c>
      <c r="E207" s="194" t="s">
        <v>1643</v>
      </c>
      <c r="F207" s="195" t="s">
        <v>1644</v>
      </c>
      <c r="G207" s="196" t="s">
        <v>167</v>
      </c>
      <c r="H207" s="197">
        <v>320</v>
      </c>
      <c r="I207" s="198"/>
      <c r="J207" s="199">
        <f>ROUND(I207*H207,2)</f>
        <v>0</v>
      </c>
      <c r="K207" s="195" t="s">
        <v>168</v>
      </c>
      <c r="L207" s="41"/>
      <c r="M207" s="200" t="s">
        <v>1</v>
      </c>
      <c r="N207" s="201" t="s">
        <v>47</v>
      </c>
      <c r="O207" s="73"/>
      <c r="P207" s="202">
        <f>O207*H207</f>
        <v>0</v>
      </c>
      <c r="Q207" s="202">
        <v>0</v>
      </c>
      <c r="R207" s="202">
        <f>Q207*H207</f>
        <v>0</v>
      </c>
      <c r="S207" s="202">
        <v>0</v>
      </c>
      <c r="T207" s="203">
        <f>S207*H207</f>
        <v>0</v>
      </c>
      <c r="U207" s="36"/>
      <c r="V207" s="36"/>
      <c r="W207" s="36"/>
      <c r="X207" s="36"/>
      <c r="Y207" s="36"/>
      <c r="Z207" s="36"/>
      <c r="AA207" s="36"/>
      <c r="AB207" s="36"/>
      <c r="AC207" s="36"/>
      <c r="AD207" s="36"/>
      <c r="AE207" s="36"/>
      <c r="AR207" s="204" t="s">
        <v>169</v>
      </c>
      <c r="AT207" s="204" t="s">
        <v>164</v>
      </c>
      <c r="AU207" s="204" t="s">
        <v>98</v>
      </c>
      <c r="AY207" s="18" t="s">
        <v>162</v>
      </c>
      <c r="BE207" s="205">
        <f>IF(N207="základní",J207,0)</f>
        <v>0</v>
      </c>
      <c r="BF207" s="205">
        <f>IF(N207="snížená",J207,0)</f>
        <v>0</v>
      </c>
      <c r="BG207" s="205">
        <f>IF(N207="zákl. přenesená",J207,0)</f>
        <v>0</v>
      </c>
      <c r="BH207" s="205">
        <f>IF(N207="sníž. přenesená",J207,0)</f>
        <v>0</v>
      </c>
      <c r="BI207" s="205">
        <f>IF(N207="nulová",J207,0)</f>
        <v>0</v>
      </c>
      <c r="BJ207" s="18" t="s">
        <v>89</v>
      </c>
      <c r="BK207" s="205">
        <f>ROUND(I207*H207,2)</f>
        <v>0</v>
      </c>
      <c r="BL207" s="18" t="s">
        <v>169</v>
      </c>
      <c r="BM207" s="204" t="s">
        <v>1645</v>
      </c>
    </row>
    <row r="208" spans="2:51" s="14" customFormat="1" ht="12">
      <c r="B208" s="217"/>
      <c r="C208" s="218"/>
      <c r="D208" s="208" t="s">
        <v>171</v>
      </c>
      <c r="E208" s="219" t="s">
        <v>1</v>
      </c>
      <c r="F208" s="220" t="s">
        <v>1588</v>
      </c>
      <c r="G208" s="218"/>
      <c r="H208" s="221">
        <v>320</v>
      </c>
      <c r="I208" s="222"/>
      <c r="J208" s="218"/>
      <c r="K208" s="218"/>
      <c r="L208" s="223"/>
      <c r="M208" s="224"/>
      <c r="N208" s="225"/>
      <c r="O208" s="225"/>
      <c r="P208" s="225"/>
      <c r="Q208" s="225"/>
      <c r="R208" s="225"/>
      <c r="S208" s="225"/>
      <c r="T208" s="226"/>
      <c r="AT208" s="227" t="s">
        <v>171</v>
      </c>
      <c r="AU208" s="227" t="s">
        <v>98</v>
      </c>
      <c r="AV208" s="14" t="s">
        <v>91</v>
      </c>
      <c r="AW208" s="14" t="s">
        <v>38</v>
      </c>
      <c r="AX208" s="14" t="s">
        <v>82</v>
      </c>
      <c r="AY208" s="227" t="s">
        <v>162</v>
      </c>
    </row>
    <row r="209" spans="2:51" s="15" customFormat="1" ht="12">
      <c r="B209" s="228"/>
      <c r="C209" s="229"/>
      <c r="D209" s="208" t="s">
        <v>171</v>
      </c>
      <c r="E209" s="230" t="s">
        <v>1</v>
      </c>
      <c r="F209" s="231" t="s">
        <v>174</v>
      </c>
      <c r="G209" s="229"/>
      <c r="H209" s="232">
        <v>320</v>
      </c>
      <c r="I209" s="233"/>
      <c r="J209" s="229"/>
      <c r="K209" s="229"/>
      <c r="L209" s="234"/>
      <c r="M209" s="235"/>
      <c r="N209" s="236"/>
      <c r="O209" s="236"/>
      <c r="P209" s="236"/>
      <c r="Q209" s="236"/>
      <c r="R209" s="236"/>
      <c r="S209" s="236"/>
      <c r="T209" s="237"/>
      <c r="AT209" s="238" t="s">
        <v>171</v>
      </c>
      <c r="AU209" s="238" t="s">
        <v>98</v>
      </c>
      <c r="AV209" s="15" t="s">
        <v>169</v>
      </c>
      <c r="AW209" s="15" t="s">
        <v>38</v>
      </c>
      <c r="AX209" s="15" t="s">
        <v>89</v>
      </c>
      <c r="AY209" s="238" t="s">
        <v>162</v>
      </c>
    </row>
    <row r="210" spans="1:65" s="2" customFormat="1" ht="16.5" customHeight="1">
      <c r="A210" s="36"/>
      <c r="B210" s="37"/>
      <c r="C210" s="193" t="s">
        <v>299</v>
      </c>
      <c r="D210" s="193" t="s">
        <v>164</v>
      </c>
      <c r="E210" s="194" t="s">
        <v>1646</v>
      </c>
      <c r="F210" s="195" t="s">
        <v>1647</v>
      </c>
      <c r="G210" s="196" t="s">
        <v>167</v>
      </c>
      <c r="H210" s="197">
        <v>320</v>
      </c>
      <c r="I210" s="198"/>
      <c r="J210" s="199">
        <f>ROUND(I210*H210,2)</f>
        <v>0</v>
      </c>
      <c r="K210" s="195" t="s">
        <v>168</v>
      </c>
      <c r="L210" s="41"/>
      <c r="M210" s="200" t="s">
        <v>1</v>
      </c>
      <c r="N210" s="201" t="s">
        <v>47</v>
      </c>
      <c r="O210" s="73"/>
      <c r="P210" s="202">
        <f>O210*H210</f>
        <v>0</v>
      </c>
      <c r="Q210" s="202">
        <v>0</v>
      </c>
      <c r="R210" s="202">
        <f>Q210*H210</f>
        <v>0</v>
      </c>
      <c r="S210" s="202">
        <v>0</v>
      </c>
      <c r="T210" s="203">
        <f>S210*H210</f>
        <v>0</v>
      </c>
      <c r="U210" s="36"/>
      <c r="V210" s="36"/>
      <c r="W210" s="36"/>
      <c r="X210" s="36"/>
      <c r="Y210" s="36"/>
      <c r="Z210" s="36"/>
      <c r="AA210" s="36"/>
      <c r="AB210" s="36"/>
      <c r="AC210" s="36"/>
      <c r="AD210" s="36"/>
      <c r="AE210" s="36"/>
      <c r="AR210" s="204" t="s">
        <v>169</v>
      </c>
      <c r="AT210" s="204" t="s">
        <v>164</v>
      </c>
      <c r="AU210" s="204" t="s">
        <v>98</v>
      </c>
      <c r="AY210" s="18" t="s">
        <v>162</v>
      </c>
      <c r="BE210" s="205">
        <f>IF(N210="základní",J210,0)</f>
        <v>0</v>
      </c>
      <c r="BF210" s="205">
        <f>IF(N210="snížená",J210,0)</f>
        <v>0</v>
      </c>
      <c r="BG210" s="205">
        <f>IF(N210="zákl. přenesená",J210,0)</f>
        <v>0</v>
      </c>
      <c r="BH210" s="205">
        <f>IF(N210="sníž. přenesená",J210,0)</f>
        <v>0</v>
      </c>
      <c r="BI210" s="205">
        <f>IF(N210="nulová",J210,0)</f>
        <v>0</v>
      </c>
      <c r="BJ210" s="18" t="s">
        <v>89</v>
      </c>
      <c r="BK210" s="205">
        <f>ROUND(I210*H210,2)</f>
        <v>0</v>
      </c>
      <c r="BL210" s="18" t="s">
        <v>169</v>
      </c>
      <c r="BM210" s="204" t="s">
        <v>1648</v>
      </c>
    </row>
    <row r="211" spans="2:51" s="14" customFormat="1" ht="12">
      <c r="B211" s="217"/>
      <c r="C211" s="218"/>
      <c r="D211" s="208" t="s">
        <v>171</v>
      </c>
      <c r="E211" s="219" t="s">
        <v>1</v>
      </c>
      <c r="F211" s="220" t="s">
        <v>1588</v>
      </c>
      <c r="G211" s="218"/>
      <c r="H211" s="221">
        <v>320</v>
      </c>
      <c r="I211" s="222"/>
      <c r="J211" s="218"/>
      <c r="K211" s="218"/>
      <c r="L211" s="223"/>
      <c r="M211" s="224"/>
      <c r="N211" s="225"/>
      <c r="O211" s="225"/>
      <c r="P211" s="225"/>
      <c r="Q211" s="225"/>
      <c r="R211" s="225"/>
      <c r="S211" s="225"/>
      <c r="T211" s="226"/>
      <c r="AT211" s="227" t="s">
        <v>171</v>
      </c>
      <c r="AU211" s="227" t="s">
        <v>98</v>
      </c>
      <c r="AV211" s="14" t="s">
        <v>91</v>
      </c>
      <c r="AW211" s="14" t="s">
        <v>38</v>
      </c>
      <c r="AX211" s="14" t="s">
        <v>82</v>
      </c>
      <c r="AY211" s="227" t="s">
        <v>162</v>
      </c>
    </row>
    <row r="212" spans="2:51" s="15" customFormat="1" ht="12">
      <c r="B212" s="228"/>
      <c r="C212" s="229"/>
      <c r="D212" s="208" t="s">
        <v>171</v>
      </c>
      <c r="E212" s="230" t="s">
        <v>1</v>
      </c>
      <c r="F212" s="231" t="s">
        <v>174</v>
      </c>
      <c r="G212" s="229"/>
      <c r="H212" s="232">
        <v>320</v>
      </c>
      <c r="I212" s="233"/>
      <c r="J212" s="229"/>
      <c r="K212" s="229"/>
      <c r="L212" s="234"/>
      <c r="M212" s="235"/>
      <c r="N212" s="236"/>
      <c r="O212" s="236"/>
      <c r="P212" s="236"/>
      <c r="Q212" s="236"/>
      <c r="R212" s="236"/>
      <c r="S212" s="236"/>
      <c r="T212" s="237"/>
      <c r="AT212" s="238" t="s">
        <v>171</v>
      </c>
      <c r="AU212" s="238" t="s">
        <v>98</v>
      </c>
      <c r="AV212" s="15" t="s">
        <v>169</v>
      </c>
      <c r="AW212" s="15" t="s">
        <v>38</v>
      </c>
      <c r="AX212" s="15" t="s">
        <v>89</v>
      </c>
      <c r="AY212" s="238" t="s">
        <v>162</v>
      </c>
    </row>
    <row r="213" spans="1:65" s="2" customFormat="1" ht="16.5" customHeight="1">
      <c r="A213" s="36"/>
      <c r="B213" s="37"/>
      <c r="C213" s="193" t="s">
        <v>304</v>
      </c>
      <c r="D213" s="193" t="s">
        <v>164</v>
      </c>
      <c r="E213" s="194" t="s">
        <v>1649</v>
      </c>
      <c r="F213" s="195" t="s">
        <v>1650</v>
      </c>
      <c r="G213" s="196" t="s">
        <v>167</v>
      </c>
      <c r="H213" s="197">
        <v>320</v>
      </c>
      <c r="I213" s="198"/>
      <c r="J213" s="199">
        <f>ROUND(I213*H213,2)</f>
        <v>0</v>
      </c>
      <c r="K213" s="195" t="s">
        <v>168</v>
      </c>
      <c r="L213" s="41"/>
      <c r="M213" s="200" t="s">
        <v>1</v>
      </c>
      <c r="N213" s="201" t="s">
        <v>47</v>
      </c>
      <c r="O213" s="73"/>
      <c r="P213" s="202">
        <f>O213*H213</f>
        <v>0</v>
      </c>
      <c r="Q213" s="202">
        <v>0</v>
      </c>
      <c r="R213" s="202">
        <f>Q213*H213</f>
        <v>0</v>
      </c>
      <c r="S213" s="202">
        <v>0</v>
      </c>
      <c r="T213" s="203">
        <f>S213*H213</f>
        <v>0</v>
      </c>
      <c r="U213" s="36"/>
      <c r="V213" s="36"/>
      <c r="W213" s="36"/>
      <c r="X213" s="36"/>
      <c r="Y213" s="36"/>
      <c r="Z213" s="36"/>
      <c r="AA213" s="36"/>
      <c r="AB213" s="36"/>
      <c r="AC213" s="36"/>
      <c r="AD213" s="36"/>
      <c r="AE213" s="36"/>
      <c r="AR213" s="204" t="s">
        <v>169</v>
      </c>
      <c r="AT213" s="204" t="s">
        <v>164</v>
      </c>
      <c r="AU213" s="204" t="s">
        <v>98</v>
      </c>
      <c r="AY213" s="18" t="s">
        <v>162</v>
      </c>
      <c r="BE213" s="205">
        <f>IF(N213="základní",J213,0)</f>
        <v>0</v>
      </c>
      <c r="BF213" s="205">
        <f>IF(N213="snížená",J213,0)</f>
        <v>0</v>
      </c>
      <c r="BG213" s="205">
        <f>IF(N213="zákl. přenesená",J213,0)</f>
        <v>0</v>
      </c>
      <c r="BH213" s="205">
        <f>IF(N213="sníž. přenesená",J213,0)</f>
        <v>0</v>
      </c>
      <c r="BI213" s="205">
        <f>IF(N213="nulová",J213,0)</f>
        <v>0</v>
      </c>
      <c r="BJ213" s="18" t="s">
        <v>89</v>
      </c>
      <c r="BK213" s="205">
        <f>ROUND(I213*H213,2)</f>
        <v>0</v>
      </c>
      <c r="BL213" s="18" t="s">
        <v>169</v>
      </c>
      <c r="BM213" s="204" t="s">
        <v>1651</v>
      </c>
    </row>
    <row r="214" spans="2:51" s="14" customFormat="1" ht="12">
      <c r="B214" s="217"/>
      <c r="C214" s="218"/>
      <c r="D214" s="208" t="s">
        <v>171</v>
      </c>
      <c r="E214" s="219" t="s">
        <v>1</v>
      </c>
      <c r="F214" s="220" t="s">
        <v>1588</v>
      </c>
      <c r="G214" s="218"/>
      <c r="H214" s="221">
        <v>320</v>
      </c>
      <c r="I214" s="222"/>
      <c r="J214" s="218"/>
      <c r="K214" s="218"/>
      <c r="L214" s="223"/>
      <c r="M214" s="224"/>
      <c r="N214" s="225"/>
      <c r="O214" s="225"/>
      <c r="P214" s="225"/>
      <c r="Q214" s="225"/>
      <c r="R214" s="225"/>
      <c r="S214" s="225"/>
      <c r="T214" s="226"/>
      <c r="AT214" s="227" t="s">
        <v>171</v>
      </c>
      <c r="AU214" s="227" t="s">
        <v>98</v>
      </c>
      <c r="AV214" s="14" t="s">
        <v>91</v>
      </c>
      <c r="AW214" s="14" t="s">
        <v>38</v>
      </c>
      <c r="AX214" s="14" t="s">
        <v>82</v>
      </c>
      <c r="AY214" s="227" t="s">
        <v>162</v>
      </c>
    </row>
    <row r="215" spans="2:51" s="15" customFormat="1" ht="12">
      <c r="B215" s="228"/>
      <c r="C215" s="229"/>
      <c r="D215" s="208" t="s">
        <v>171</v>
      </c>
      <c r="E215" s="230" t="s">
        <v>1</v>
      </c>
      <c r="F215" s="231" t="s">
        <v>174</v>
      </c>
      <c r="G215" s="229"/>
      <c r="H215" s="232">
        <v>320</v>
      </c>
      <c r="I215" s="233"/>
      <c r="J215" s="229"/>
      <c r="K215" s="229"/>
      <c r="L215" s="234"/>
      <c r="M215" s="235"/>
      <c r="N215" s="236"/>
      <c r="O215" s="236"/>
      <c r="P215" s="236"/>
      <c r="Q215" s="236"/>
      <c r="R215" s="236"/>
      <c r="S215" s="236"/>
      <c r="T215" s="237"/>
      <c r="AT215" s="238" t="s">
        <v>171</v>
      </c>
      <c r="AU215" s="238" t="s">
        <v>98</v>
      </c>
      <c r="AV215" s="15" t="s">
        <v>169</v>
      </c>
      <c r="AW215" s="15" t="s">
        <v>38</v>
      </c>
      <c r="AX215" s="15" t="s">
        <v>89</v>
      </c>
      <c r="AY215" s="238" t="s">
        <v>162</v>
      </c>
    </row>
    <row r="216" spans="1:65" s="2" customFormat="1" ht="16.5" customHeight="1">
      <c r="A216" s="36"/>
      <c r="B216" s="37"/>
      <c r="C216" s="193" t="s">
        <v>309</v>
      </c>
      <c r="D216" s="193" t="s">
        <v>164</v>
      </c>
      <c r="E216" s="194" t="s">
        <v>1652</v>
      </c>
      <c r="F216" s="195" t="s">
        <v>1653</v>
      </c>
      <c r="G216" s="196" t="s">
        <v>167</v>
      </c>
      <c r="H216" s="197">
        <v>320</v>
      </c>
      <c r="I216" s="198"/>
      <c r="J216" s="199">
        <f>ROUND(I216*H216,2)</f>
        <v>0</v>
      </c>
      <c r="K216" s="195" t="s">
        <v>168</v>
      </c>
      <c r="L216" s="41"/>
      <c r="M216" s="200" t="s">
        <v>1</v>
      </c>
      <c r="N216" s="201" t="s">
        <v>47</v>
      </c>
      <c r="O216" s="73"/>
      <c r="P216" s="202">
        <f>O216*H216</f>
        <v>0</v>
      </c>
      <c r="Q216" s="202">
        <v>0</v>
      </c>
      <c r="R216" s="202">
        <f>Q216*H216</f>
        <v>0</v>
      </c>
      <c r="S216" s="202">
        <v>0</v>
      </c>
      <c r="T216" s="203">
        <f>S216*H216</f>
        <v>0</v>
      </c>
      <c r="U216" s="36"/>
      <c r="V216" s="36"/>
      <c r="W216" s="36"/>
      <c r="X216" s="36"/>
      <c r="Y216" s="36"/>
      <c r="Z216" s="36"/>
      <c r="AA216" s="36"/>
      <c r="AB216" s="36"/>
      <c r="AC216" s="36"/>
      <c r="AD216" s="36"/>
      <c r="AE216" s="36"/>
      <c r="AR216" s="204" t="s">
        <v>169</v>
      </c>
      <c r="AT216" s="204" t="s">
        <v>164</v>
      </c>
      <c r="AU216" s="204" t="s">
        <v>98</v>
      </c>
      <c r="AY216" s="18" t="s">
        <v>162</v>
      </c>
      <c r="BE216" s="205">
        <f>IF(N216="základní",J216,0)</f>
        <v>0</v>
      </c>
      <c r="BF216" s="205">
        <f>IF(N216="snížená",J216,0)</f>
        <v>0</v>
      </c>
      <c r="BG216" s="205">
        <f>IF(N216="zákl. přenesená",J216,0)</f>
        <v>0</v>
      </c>
      <c r="BH216" s="205">
        <f>IF(N216="sníž. přenesená",J216,0)</f>
        <v>0</v>
      </c>
      <c r="BI216" s="205">
        <f>IF(N216="nulová",J216,0)</f>
        <v>0</v>
      </c>
      <c r="BJ216" s="18" t="s">
        <v>89</v>
      </c>
      <c r="BK216" s="205">
        <f>ROUND(I216*H216,2)</f>
        <v>0</v>
      </c>
      <c r="BL216" s="18" t="s">
        <v>169</v>
      </c>
      <c r="BM216" s="204" t="s">
        <v>1654</v>
      </c>
    </row>
    <row r="217" spans="2:51" s="14" customFormat="1" ht="12">
      <c r="B217" s="217"/>
      <c r="C217" s="218"/>
      <c r="D217" s="208" t="s">
        <v>171</v>
      </c>
      <c r="E217" s="219" t="s">
        <v>1</v>
      </c>
      <c r="F217" s="220" t="s">
        <v>1588</v>
      </c>
      <c r="G217" s="218"/>
      <c r="H217" s="221">
        <v>320</v>
      </c>
      <c r="I217" s="222"/>
      <c r="J217" s="218"/>
      <c r="K217" s="218"/>
      <c r="L217" s="223"/>
      <c r="M217" s="224"/>
      <c r="N217" s="225"/>
      <c r="O217" s="225"/>
      <c r="P217" s="225"/>
      <c r="Q217" s="225"/>
      <c r="R217" s="225"/>
      <c r="S217" s="225"/>
      <c r="T217" s="226"/>
      <c r="AT217" s="227" t="s">
        <v>171</v>
      </c>
      <c r="AU217" s="227" t="s">
        <v>98</v>
      </c>
      <c r="AV217" s="14" t="s">
        <v>91</v>
      </c>
      <c r="AW217" s="14" t="s">
        <v>38</v>
      </c>
      <c r="AX217" s="14" t="s">
        <v>82</v>
      </c>
      <c r="AY217" s="227" t="s">
        <v>162</v>
      </c>
    </row>
    <row r="218" spans="2:51" s="15" customFormat="1" ht="12">
      <c r="B218" s="228"/>
      <c r="C218" s="229"/>
      <c r="D218" s="208" t="s">
        <v>171</v>
      </c>
      <c r="E218" s="230" t="s">
        <v>1</v>
      </c>
      <c r="F218" s="231" t="s">
        <v>174</v>
      </c>
      <c r="G218" s="229"/>
      <c r="H218" s="232">
        <v>320</v>
      </c>
      <c r="I218" s="233"/>
      <c r="J218" s="229"/>
      <c r="K218" s="229"/>
      <c r="L218" s="234"/>
      <c r="M218" s="235"/>
      <c r="N218" s="236"/>
      <c r="O218" s="236"/>
      <c r="P218" s="236"/>
      <c r="Q218" s="236"/>
      <c r="R218" s="236"/>
      <c r="S218" s="236"/>
      <c r="T218" s="237"/>
      <c r="AT218" s="238" t="s">
        <v>171</v>
      </c>
      <c r="AU218" s="238" t="s">
        <v>98</v>
      </c>
      <c r="AV218" s="15" t="s">
        <v>169</v>
      </c>
      <c r="AW218" s="15" t="s">
        <v>38</v>
      </c>
      <c r="AX218" s="15" t="s">
        <v>89</v>
      </c>
      <c r="AY218" s="238" t="s">
        <v>162</v>
      </c>
    </row>
    <row r="219" spans="2:63" s="12" customFormat="1" ht="22.9" customHeight="1">
      <c r="B219" s="177"/>
      <c r="C219" s="178"/>
      <c r="D219" s="179" t="s">
        <v>81</v>
      </c>
      <c r="E219" s="191" t="s">
        <v>187</v>
      </c>
      <c r="F219" s="191" t="s">
        <v>1655</v>
      </c>
      <c r="G219" s="178"/>
      <c r="H219" s="178"/>
      <c r="I219" s="181"/>
      <c r="J219" s="192">
        <f>BK219</f>
        <v>0</v>
      </c>
      <c r="K219" s="178"/>
      <c r="L219" s="183"/>
      <c r="M219" s="184"/>
      <c r="N219" s="185"/>
      <c r="O219" s="185"/>
      <c r="P219" s="186">
        <f>SUM(P220:P279)</f>
        <v>0</v>
      </c>
      <c r="Q219" s="185"/>
      <c r="R219" s="186">
        <f>SUM(R220:R279)</f>
        <v>228.386295</v>
      </c>
      <c r="S219" s="185"/>
      <c r="T219" s="187">
        <f>SUM(T220:T279)</f>
        <v>0</v>
      </c>
      <c r="AR219" s="188" t="s">
        <v>89</v>
      </c>
      <c r="AT219" s="189" t="s">
        <v>81</v>
      </c>
      <c r="AU219" s="189" t="s">
        <v>89</v>
      </c>
      <c r="AY219" s="188" t="s">
        <v>162</v>
      </c>
      <c r="BK219" s="190">
        <f>SUM(BK220:BK279)</f>
        <v>0</v>
      </c>
    </row>
    <row r="220" spans="1:65" s="2" customFormat="1" ht="16.5" customHeight="1">
      <c r="A220" s="36"/>
      <c r="B220" s="37"/>
      <c r="C220" s="193" t="s">
        <v>313</v>
      </c>
      <c r="D220" s="193" t="s">
        <v>164</v>
      </c>
      <c r="E220" s="194" t="s">
        <v>1656</v>
      </c>
      <c r="F220" s="195" t="s">
        <v>1657</v>
      </c>
      <c r="G220" s="196" t="s">
        <v>167</v>
      </c>
      <c r="H220" s="197">
        <v>37.5</v>
      </c>
      <c r="I220" s="198"/>
      <c r="J220" s="199">
        <f>ROUND(I220*H220,2)</f>
        <v>0</v>
      </c>
      <c r="K220" s="195" t="s">
        <v>168</v>
      </c>
      <c r="L220" s="41"/>
      <c r="M220" s="200" t="s">
        <v>1</v>
      </c>
      <c r="N220" s="201" t="s">
        <v>47</v>
      </c>
      <c r="O220" s="73"/>
      <c r="P220" s="202">
        <f>O220*H220</f>
        <v>0</v>
      </c>
      <c r="Q220" s="202">
        <v>0.092</v>
      </c>
      <c r="R220" s="202">
        <f>Q220*H220</f>
        <v>3.4499999999999997</v>
      </c>
      <c r="S220" s="202">
        <v>0</v>
      </c>
      <c r="T220" s="203">
        <f>S220*H220</f>
        <v>0</v>
      </c>
      <c r="U220" s="36"/>
      <c r="V220" s="36"/>
      <c r="W220" s="36"/>
      <c r="X220" s="36"/>
      <c r="Y220" s="36"/>
      <c r="Z220" s="36"/>
      <c r="AA220" s="36"/>
      <c r="AB220" s="36"/>
      <c r="AC220" s="36"/>
      <c r="AD220" s="36"/>
      <c r="AE220" s="36"/>
      <c r="AR220" s="204" t="s">
        <v>169</v>
      </c>
      <c r="AT220" s="204" t="s">
        <v>164</v>
      </c>
      <c r="AU220" s="204" t="s">
        <v>91</v>
      </c>
      <c r="AY220" s="18" t="s">
        <v>162</v>
      </c>
      <c r="BE220" s="205">
        <f>IF(N220="základní",J220,0)</f>
        <v>0</v>
      </c>
      <c r="BF220" s="205">
        <f>IF(N220="snížená",J220,0)</f>
        <v>0</v>
      </c>
      <c r="BG220" s="205">
        <f>IF(N220="zákl. přenesená",J220,0)</f>
        <v>0</v>
      </c>
      <c r="BH220" s="205">
        <f>IF(N220="sníž. přenesená",J220,0)</f>
        <v>0</v>
      </c>
      <c r="BI220" s="205">
        <f>IF(N220="nulová",J220,0)</f>
        <v>0</v>
      </c>
      <c r="BJ220" s="18" t="s">
        <v>89</v>
      </c>
      <c r="BK220" s="205">
        <f>ROUND(I220*H220,2)</f>
        <v>0</v>
      </c>
      <c r="BL220" s="18" t="s">
        <v>169</v>
      </c>
      <c r="BM220" s="204" t="s">
        <v>1658</v>
      </c>
    </row>
    <row r="221" spans="1:47" s="2" customFormat="1" ht="19.5">
      <c r="A221" s="36"/>
      <c r="B221" s="37"/>
      <c r="C221" s="38"/>
      <c r="D221" s="208" t="s">
        <v>271</v>
      </c>
      <c r="E221" s="38"/>
      <c r="F221" s="250" t="s">
        <v>1659</v>
      </c>
      <c r="G221" s="38"/>
      <c r="H221" s="38"/>
      <c r="I221" s="251"/>
      <c r="J221" s="38"/>
      <c r="K221" s="38"/>
      <c r="L221" s="41"/>
      <c r="M221" s="252"/>
      <c r="N221" s="253"/>
      <c r="O221" s="73"/>
      <c r="P221" s="73"/>
      <c r="Q221" s="73"/>
      <c r="R221" s="73"/>
      <c r="S221" s="73"/>
      <c r="T221" s="74"/>
      <c r="U221" s="36"/>
      <c r="V221" s="36"/>
      <c r="W221" s="36"/>
      <c r="X221" s="36"/>
      <c r="Y221" s="36"/>
      <c r="Z221" s="36"/>
      <c r="AA221" s="36"/>
      <c r="AB221" s="36"/>
      <c r="AC221" s="36"/>
      <c r="AD221" s="36"/>
      <c r="AE221" s="36"/>
      <c r="AT221" s="18" t="s">
        <v>271</v>
      </c>
      <c r="AU221" s="18" t="s">
        <v>91</v>
      </c>
    </row>
    <row r="222" spans="2:51" s="13" customFormat="1" ht="12">
      <c r="B222" s="206"/>
      <c r="C222" s="207"/>
      <c r="D222" s="208" t="s">
        <v>171</v>
      </c>
      <c r="E222" s="209" t="s">
        <v>1</v>
      </c>
      <c r="F222" s="210" t="s">
        <v>1560</v>
      </c>
      <c r="G222" s="207"/>
      <c r="H222" s="209" t="s">
        <v>1</v>
      </c>
      <c r="I222" s="211"/>
      <c r="J222" s="207"/>
      <c r="K222" s="207"/>
      <c r="L222" s="212"/>
      <c r="M222" s="213"/>
      <c r="N222" s="214"/>
      <c r="O222" s="214"/>
      <c r="P222" s="214"/>
      <c r="Q222" s="214"/>
      <c r="R222" s="214"/>
      <c r="S222" s="214"/>
      <c r="T222" s="215"/>
      <c r="AT222" s="216" t="s">
        <v>171</v>
      </c>
      <c r="AU222" s="216" t="s">
        <v>91</v>
      </c>
      <c r="AV222" s="13" t="s">
        <v>89</v>
      </c>
      <c r="AW222" s="13" t="s">
        <v>38</v>
      </c>
      <c r="AX222" s="13" t="s">
        <v>82</v>
      </c>
      <c r="AY222" s="216" t="s">
        <v>162</v>
      </c>
    </row>
    <row r="223" spans="2:51" s="14" customFormat="1" ht="12">
      <c r="B223" s="217"/>
      <c r="C223" s="218"/>
      <c r="D223" s="208" t="s">
        <v>171</v>
      </c>
      <c r="E223" s="219" t="s">
        <v>1</v>
      </c>
      <c r="F223" s="220" t="s">
        <v>1565</v>
      </c>
      <c r="G223" s="218"/>
      <c r="H223" s="221">
        <v>37.5</v>
      </c>
      <c r="I223" s="222"/>
      <c r="J223" s="218"/>
      <c r="K223" s="218"/>
      <c r="L223" s="223"/>
      <c r="M223" s="224"/>
      <c r="N223" s="225"/>
      <c r="O223" s="225"/>
      <c r="P223" s="225"/>
      <c r="Q223" s="225"/>
      <c r="R223" s="225"/>
      <c r="S223" s="225"/>
      <c r="T223" s="226"/>
      <c r="AT223" s="227" t="s">
        <v>171</v>
      </c>
      <c r="AU223" s="227" t="s">
        <v>91</v>
      </c>
      <c r="AV223" s="14" t="s">
        <v>91</v>
      </c>
      <c r="AW223" s="14" t="s">
        <v>38</v>
      </c>
      <c r="AX223" s="14" t="s">
        <v>82</v>
      </c>
      <c r="AY223" s="227" t="s">
        <v>162</v>
      </c>
    </row>
    <row r="224" spans="2:51" s="15" customFormat="1" ht="12">
      <c r="B224" s="228"/>
      <c r="C224" s="229"/>
      <c r="D224" s="208" t="s">
        <v>171</v>
      </c>
      <c r="E224" s="230" t="s">
        <v>1</v>
      </c>
      <c r="F224" s="231" t="s">
        <v>174</v>
      </c>
      <c r="G224" s="229"/>
      <c r="H224" s="232">
        <v>37.5</v>
      </c>
      <c r="I224" s="233"/>
      <c r="J224" s="229"/>
      <c r="K224" s="229"/>
      <c r="L224" s="234"/>
      <c r="M224" s="235"/>
      <c r="N224" s="236"/>
      <c r="O224" s="236"/>
      <c r="P224" s="236"/>
      <c r="Q224" s="236"/>
      <c r="R224" s="236"/>
      <c r="S224" s="236"/>
      <c r="T224" s="237"/>
      <c r="AT224" s="238" t="s">
        <v>171</v>
      </c>
      <c r="AU224" s="238" t="s">
        <v>91</v>
      </c>
      <c r="AV224" s="15" t="s">
        <v>169</v>
      </c>
      <c r="AW224" s="15" t="s">
        <v>38</v>
      </c>
      <c r="AX224" s="15" t="s">
        <v>89</v>
      </c>
      <c r="AY224" s="238" t="s">
        <v>162</v>
      </c>
    </row>
    <row r="225" spans="1:65" s="2" customFormat="1" ht="16.5" customHeight="1">
      <c r="A225" s="36"/>
      <c r="B225" s="37"/>
      <c r="C225" s="193" t="s">
        <v>318</v>
      </c>
      <c r="D225" s="193" t="s">
        <v>164</v>
      </c>
      <c r="E225" s="194" t="s">
        <v>1660</v>
      </c>
      <c r="F225" s="195" t="s">
        <v>1661</v>
      </c>
      <c r="G225" s="196" t="s">
        <v>167</v>
      </c>
      <c r="H225" s="197">
        <v>25</v>
      </c>
      <c r="I225" s="198"/>
      <c r="J225" s="199">
        <f>ROUND(I225*H225,2)</f>
        <v>0</v>
      </c>
      <c r="K225" s="195" t="s">
        <v>168</v>
      </c>
      <c r="L225" s="41"/>
      <c r="M225" s="200" t="s">
        <v>1</v>
      </c>
      <c r="N225" s="201" t="s">
        <v>47</v>
      </c>
      <c r="O225" s="73"/>
      <c r="P225" s="202">
        <f>O225*H225</f>
        <v>0</v>
      </c>
      <c r="Q225" s="202">
        <v>0.115</v>
      </c>
      <c r="R225" s="202">
        <f>Q225*H225</f>
        <v>2.875</v>
      </c>
      <c r="S225" s="202">
        <v>0</v>
      </c>
      <c r="T225" s="203">
        <f>S225*H225</f>
        <v>0</v>
      </c>
      <c r="U225" s="36"/>
      <c r="V225" s="36"/>
      <c r="W225" s="36"/>
      <c r="X225" s="36"/>
      <c r="Y225" s="36"/>
      <c r="Z225" s="36"/>
      <c r="AA225" s="36"/>
      <c r="AB225" s="36"/>
      <c r="AC225" s="36"/>
      <c r="AD225" s="36"/>
      <c r="AE225" s="36"/>
      <c r="AR225" s="204" t="s">
        <v>169</v>
      </c>
      <c r="AT225" s="204" t="s">
        <v>164</v>
      </c>
      <c r="AU225" s="204" t="s">
        <v>91</v>
      </c>
      <c r="AY225" s="18" t="s">
        <v>162</v>
      </c>
      <c r="BE225" s="205">
        <f>IF(N225="základní",J225,0)</f>
        <v>0</v>
      </c>
      <c r="BF225" s="205">
        <f>IF(N225="snížená",J225,0)</f>
        <v>0</v>
      </c>
      <c r="BG225" s="205">
        <f>IF(N225="zákl. přenesená",J225,0)</f>
        <v>0</v>
      </c>
      <c r="BH225" s="205">
        <f>IF(N225="sníž. přenesená",J225,0)</f>
        <v>0</v>
      </c>
      <c r="BI225" s="205">
        <f>IF(N225="nulová",J225,0)</f>
        <v>0</v>
      </c>
      <c r="BJ225" s="18" t="s">
        <v>89</v>
      </c>
      <c r="BK225" s="205">
        <f>ROUND(I225*H225,2)</f>
        <v>0</v>
      </c>
      <c r="BL225" s="18" t="s">
        <v>169</v>
      </c>
      <c r="BM225" s="204" t="s">
        <v>1662</v>
      </c>
    </row>
    <row r="226" spans="1:47" s="2" customFormat="1" ht="19.5">
      <c r="A226" s="36"/>
      <c r="B226" s="37"/>
      <c r="C226" s="38"/>
      <c r="D226" s="208" t="s">
        <v>271</v>
      </c>
      <c r="E226" s="38"/>
      <c r="F226" s="250" t="s">
        <v>1659</v>
      </c>
      <c r="G226" s="38"/>
      <c r="H226" s="38"/>
      <c r="I226" s="251"/>
      <c r="J226" s="38"/>
      <c r="K226" s="38"/>
      <c r="L226" s="41"/>
      <c r="M226" s="252"/>
      <c r="N226" s="253"/>
      <c r="O226" s="73"/>
      <c r="P226" s="73"/>
      <c r="Q226" s="73"/>
      <c r="R226" s="73"/>
      <c r="S226" s="73"/>
      <c r="T226" s="74"/>
      <c r="U226" s="36"/>
      <c r="V226" s="36"/>
      <c r="W226" s="36"/>
      <c r="X226" s="36"/>
      <c r="Y226" s="36"/>
      <c r="Z226" s="36"/>
      <c r="AA226" s="36"/>
      <c r="AB226" s="36"/>
      <c r="AC226" s="36"/>
      <c r="AD226" s="36"/>
      <c r="AE226" s="36"/>
      <c r="AT226" s="18" t="s">
        <v>271</v>
      </c>
      <c r="AU226" s="18" t="s">
        <v>91</v>
      </c>
    </row>
    <row r="227" spans="2:51" s="13" customFormat="1" ht="12">
      <c r="B227" s="206"/>
      <c r="C227" s="207"/>
      <c r="D227" s="208" t="s">
        <v>171</v>
      </c>
      <c r="E227" s="209" t="s">
        <v>1</v>
      </c>
      <c r="F227" s="210" t="s">
        <v>1663</v>
      </c>
      <c r="G227" s="207"/>
      <c r="H227" s="209" t="s">
        <v>1</v>
      </c>
      <c r="I227" s="211"/>
      <c r="J227" s="207"/>
      <c r="K227" s="207"/>
      <c r="L227" s="212"/>
      <c r="M227" s="213"/>
      <c r="N227" s="214"/>
      <c r="O227" s="214"/>
      <c r="P227" s="214"/>
      <c r="Q227" s="214"/>
      <c r="R227" s="214"/>
      <c r="S227" s="214"/>
      <c r="T227" s="215"/>
      <c r="AT227" s="216" t="s">
        <v>171</v>
      </c>
      <c r="AU227" s="216" t="s">
        <v>91</v>
      </c>
      <c r="AV227" s="13" t="s">
        <v>89</v>
      </c>
      <c r="AW227" s="13" t="s">
        <v>38</v>
      </c>
      <c r="AX227" s="13" t="s">
        <v>82</v>
      </c>
      <c r="AY227" s="216" t="s">
        <v>162</v>
      </c>
    </row>
    <row r="228" spans="2:51" s="14" customFormat="1" ht="12">
      <c r="B228" s="217"/>
      <c r="C228" s="218"/>
      <c r="D228" s="208" t="s">
        <v>171</v>
      </c>
      <c r="E228" s="219" t="s">
        <v>1</v>
      </c>
      <c r="F228" s="220" t="s">
        <v>1561</v>
      </c>
      <c r="G228" s="218"/>
      <c r="H228" s="221">
        <v>25</v>
      </c>
      <c r="I228" s="222"/>
      <c r="J228" s="218"/>
      <c r="K228" s="218"/>
      <c r="L228" s="223"/>
      <c r="M228" s="224"/>
      <c r="N228" s="225"/>
      <c r="O228" s="225"/>
      <c r="P228" s="225"/>
      <c r="Q228" s="225"/>
      <c r="R228" s="225"/>
      <c r="S228" s="225"/>
      <c r="T228" s="226"/>
      <c r="AT228" s="227" t="s">
        <v>171</v>
      </c>
      <c r="AU228" s="227" t="s">
        <v>91</v>
      </c>
      <c r="AV228" s="14" t="s">
        <v>91</v>
      </c>
      <c r="AW228" s="14" t="s">
        <v>38</v>
      </c>
      <c r="AX228" s="14" t="s">
        <v>82</v>
      </c>
      <c r="AY228" s="227" t="s">
        <v>162</v>
      </c>
    </row>
    <row r="229" spans="2:51" s="15" customFormat="1" ht="12">
      <c r="B229" s="228"/>
      <c r="C229" s="229"/>
      <c r="D229" s="208" t="s">
        <v>171</v>
      </c>
      <c r="E229" s="230" t="s">
        <v>1</v>
      </c>
      <c r="F229" s="231" t="s">
        <v>174</v>
      </c>
      <c r="G229" s="229"/>
      <c r="H229" s="232">
        <v>25</v>
      </c>
      <c r="I229" s="233"/>
      <c r="J229" s="229"/>
      <c r="K229" s="229"/>
      <c r="L229" s="234"/>
      <c r="M229" s="235"/>
      <c r="N229" s="236"/>
      <c r="O229" s="236"/>
      <c r="P229" s="236"/>
      <c r="Q229" s="236"/>
      <c r="R229" s="236"/>
      <c r="S229" s="236"/>
      <c r="T229" s="237"/>
      <c r="AT229" s="238" t="s">
        <v>171</v>
      </c>
      <c r="AU229" s="238" t="s">
        <v>91</v>
      </c>
      <c r="AV229" s="15" t="s">
        <v>169</v>
      </c>
      <c r="AW229" s="15" t="s">
        <v>38</v>
      </c>
      <c r="AX229" s="15" t="s">
        <v>89</v>
      </c>
      <c r="AY229" s="238" t="s">
        <v>162</v>
      </c>
    </row>
    <row r="230" spans="1:65" s="2" customFormat="1" ht="16.5" customHeight="1">
      <c r="A230" s="36"/>
      <c r="B230" s="37"/>
      <c r="C230" s="193" t="s">
        <v>322</v>
      </c>
      <c r="D230" s="193" t="s">
        <v>164</v>
      </c>
      <c r="E230" s="194" t="s">
        <v>1664</v>
      </c>
      <c r="F230" s="195" t="s">
        <v>1665</v>
      </c>
      <c r="G230" s="196" t="s">
        <v>167</v>
      </c>
      <c r="H230" s="197">
        <v>37.5</v>
      </c>
      <c r="I230" s="198"/>
      <c r="J230" s="199">
        <f>ROUND(I230*H230,2)</f>
        <v>0</v>
      </c>
      <c r="K230" s="195" t="s">
        <v>168</v>
      </c>
      <c r="L230" s="41"/>
      <c r="M230" s="200" t="s">
        <v>1</v>
      </c>
      <c r="N230" s="201" t="s">
        <v>47</v>
      </c>
      <c r="O230" s="73"/>
      <c r="P230" s="202">
        <f>O230*H230</f>
        <v>0</v>
      </c>
      <c r="Q230" s="202">
        <v>0.23</v>
      </c>
      <c r="R230" s="202">
        <f>Q230*H230</f>
        <v>8.625</v>
      </c>
      <c r="S230" s="202">
        <v>0</v>
      </c>
      <c r="T230" s="203">
        <f>S230*H230</f>
        <v>0</v>
      </c>
      <c r="U230" s="36"/>
      <c r="V230" s="36"/>
      <c r="W230" s="36"/>
      <c r="X230" s="36"/>
      <c r="Y230" s="36"/>
      <c r="Z230" s="36"/>
      <c r="AA230" s="36"/>
      <c r="AB230" s="36"/>
      <c r="AC230" s="36"/>
      <c r="AD230" s="36"/>
      <c r="AE230" s="36"/>
      <c r="AR230" s="204" t="s">
        <v>169</v>
      </c>
      <c r="AT230" s="204" t="s">
        <v>164</v>
      </c>
      <c r="AU230" s="204" t="s">
        <v>91</v>
      </c>
      <c r="AY230" s="18" t="s">
        <v>162</v>
      </c>
      <c r="BE230" s="205">
        <f>IF(N230="základní",J230,0)</f>
        <v>0</v>
      </c>
      <c r="BF230" s="205">
        <f>IF(N230="snížená",J230,0)</f>
        <v>0</v>
      </c>
      <c r="BG230" s="205">
        <f>IF(N230="zákl. přenesená",J230,0)</f>
        <v>0</v>
      </c>
      <c r="BH230" s="205">
        <f>IF(N230="sníž. přenesená",J230,0)</f>
        <v>0</v>
      </c>
      <c r="BI230" s="205">
        <f>IF(N230="nulová",J230,0)</f>
        <v>0</v>
      </c>
      <c r="BJ230" s="18" t="s">
        <v>89</v>
      </c>
      <c r="BK230" s="205">
        <f>ROUND(I230*H230,2)</f>
        <v>0</v>
      </c>
      <c r="BL230" s="18" t="s">
        <v>169</v>
      </c>
      <c r="BM230" s="204" t="s">
        <v>1666</v>
      </c>
    </row>
    <row r="231" spans="1:47" s="2" customFormat="1" ht="19.5">
      <c r="A231" s="36"/>
      <c r="B231" s="37"/>
      <c r="C231" s="38"/>
      <c r="D231" s="208" t="s">
        <v>271</v>
      </c>
      <c r="E231" s="38"/>
      <c r="F231" s="250" t="s">
        <v>1659</v>
      </c>
      <c r="G231" s="38"/>
      <c r="H231" s="38"/>
      <c r="I231" s="251"/>
      <c r="J231" s="38"/>
      <c r="K231" s="38"/>
      <c r="L231" s="41"/>
      <c r="M231" s="252"/>
      <c r="N231" s="253"/>
      <c r="O231" s="73"/>
      <c r="P231" s="73"/>
      <c r="Q231" s="73"/>
      <c r="R231" s="73"/>
      <c r="S231" s="73"/>
      <c r="T231" s="74"/>
      <c r="U231" s="36"/>
      <c r="V231" s="36"/>
      <c r="W231" s="36"/>
      <c r="X231" s="36"/>
      <c r="Y231" s="36"/>
      <c r="Z231" s="36"/>
      <c r="AA231" s="36"/>
      <c r="AB231" s="36"/>
      <c r="AC231" s="36"/>
      <c r="AD231" s="36"/>
      <c r="AE231" s="36"/>
      <c r="AT231" s="18" t="s">
        <v>271</v>
      </c>
      <c r="AU231" s="18" t="s">
        <v>91</v>
      </c>
    </row>
    <row r="232" spans="2:51" s="13" customFormat="1" ht="12">
      <c r="B232" s="206"/>
      <c r="C232" s="207"/>
      <c r="D232" s="208" t="s">
        <v>171</v>
      </c>
      <c r="E232" s="209" t="s">
        <v>1</v>
      </c>
      <c r="F232" s="210" t="s">
        <v>1560</v>
      </c>
      <c r="G232" s="207"/>
      <c r="H232" s="209" t="s">
        <v>1</v>
      </c>
      <c r="I232" s="211"/>
      <c r="J232" s="207"/>
      <c r="K232" s="207"/>
      <c r="L232" s="212"/>
      <c r="M232" s="213"/>
      <c r="N232" s="214"/>
      <c r="O232" s="214"/>
      <c r="P232" s="214"/>
      <c r="Q232" s="214"/>
      <c r="R232" s="214"/>
      <c r="S232" s="214"/>
      <c r="T232" s="215"/>
      <c r="AT232" s="216" t="s">
        <v>171</v>
      </c>
      <c r="AU232" s="216" t="s">
        <v>91</v>
      </c>
      <c r="AV232" s="13" t="s">
        <v>89</v>
      </c>
      <c r="AW232" s="13" t="s">
        <v>38</v>
      </c>
      <c r="AX232" s="13" t="s">
        <v>82</v>
      </c>
      <c r="AY232" s="216" t="s">
        <v>162</v>
      </c>
    </row>
    <row r="233" spans="2:51" s="14" customFormat="1" ht="12">
      <c r="B233" s="217"/>
      <c r="C233" s="218"/>
      <c r="D233" s="208" t="s">
        <v>171</v>
      </c>
      <c r="E233" s="219" t="s">
        <v>1</v>
      </c>
      <c r="F233" s="220" t="s">
        <v>1565</v>
      </c>
      <c r="G233" s="218"/>
      <c r="H233" s="221">
        <v>37.5</v>
      </c>
      <c r="I233" s="222"/>
      <c r="J233" s="218"/>
      <c r="K233" s="218"/>
      <c r="L233" s="223"/>
      <c r="M233" s="224"/>
      <c r="N233" s="225"/>
      <c r="O233" s="225"/>
      <c r="P233" s="225"/>
      <c r="Q233" s="225"/>
      <c r="R233" s="225"/>
      <c r="S233" s="225"/>
      <c r="T233" s="226"/>
      <c r="AT233" s="227" t="s">
        <v>171</v>
      </c>
      <c r="AU233" s="227" t="s">
        <v>91</v>
      </c>
      <c r="AV233" s="14" t="s">
        <v>91</v>
      </c>
      <c r="AW233" s="14" t="s">
        <v>38</v>
      </c>
      <c r="AX233" s="14" t="s">
        <v>82</v>
      </c>
      <c r="AY233" s="227" t="s">
        <v>162</v>
      </c>
    </row>
    <row r="234" spans="2:51" s="15" customFormat="1" ht="12">
      <c r="B234" s="228"/>
      <c r="C234" s="229"/>
      <c r="D234" s="208" t="s">
        <v>171</v>
      </c>
      <c r="E234" s="230" t="s">
        <v>1</v>
      </c>
      <c r="F234" s="231" t="s">
        <v>174</v>
      </c>
      <c r="G234" s="229"/>
      <c r="H234" s="232">
        <v>37.5</v>
      </c>
      <c r="I234" s="233"/>
      <c r="J234" s="229"/>
      <c r="K234" s="229"/>
      <c r="L234" s="234"/>
      <c r="M234" s="235"/>
      <c r="N234" s="236"/>
      <c r="O234" s="236"/>
      <c r="P234" s="236"/>
      <c r="Q234" s="236"/>
      <c r="R234" s="236"/>
      <c r="S234" s="236"/>
      <c r="T234" s="237"/>
      <c r="AT234" s="238" t="s">
        <v>171</v>
      </c>
      <c r="AU234" s="238" t="s">
        <v>91</v>
      </c>
      <c r="AV234" s="15" t="s">
        <v>169</v>
      </c>
      <c r="AW234" s="15" t="s">
        <v>38</v>
      </c>
      <c r="AX234" s="15" t="s">
        <v>89</v>
      </c>
      <c r="AY234" s="238" t="s">
        <v>162</v>
      </c>
    </row>
    <row r="235" spans="1:65" s="2" customFormat="1" ht="16.5" customHeight="1">
      <c r="A235" s="36"/>
      <c r="B235" s="37"/>
      <c r="C235" s="193" t="s">
        <v>327</v>
      </c>
      <c r="D235" s="193" t="s">
        <v>164</v>
      </c>
      <c r="E235" s="194" t="s">
        <v>1667</v>
      </c>
      <c r="F235" s="195" t="s">
        <v>1668</v>
      </c>
      <c r="G235" s="196" t="s">
        <v>167</v>
      </c>
      <c r="H235" s="197">
        <v>37.5</v>
      </c>
      <c r="I235" s="198"/>
      <c r="J235" s="199">
        <f>ROUND(I235*H235,2)</f>
        <v>0</v>
      </c>
      <c r="K235" s="195" t="s">
        <v>168</v>
      </c>
      <c r="L235" s="41"/>
      <c r="M235" s="200" t="s">
        <v>1</v>
      </c>
      <c r="N235" s="201" t="s">
        <v>47</v>
      </c>
      <c r="O235" s="73"/>
      <c r="P235" s="202">
        <f>O235*H235</f>
        <v>0</v>
      </c>
      <c r="Q235" s="202">
        <v>0.115</v>
      </c>
      <c r="R235" s="202">
        <f>Q235*H235</f>
        <v>4.3125</v>
      </c>
      <c r="S235" s="202">
        <v>0</v>
      </c>
      <c r="T235" s="203">
        <f>S235*H235</f>
        <v>0</v>
      </c>
      <c r="U235" s="36"/>
      <c r="V235" s="36"/>
      <c r="W235" s="36"/>
      <c r="X235" s="36"/>
      <c r="Y235" s="36"/>
      <c r="Z235" s="36"/>
      <c r="AA235" s="36"/>
      <c r="AB235" s="36"/>
      <c r="AC235" s="36"/>
      <c r="AD235" s="36"/>
      <c r="AE235" s="36"/>
      <c r="AR235" s="204" t="s">
        <v>169</v>
      </c>
      <c r="AT235" s="204" t="s">
        <v>164</v>
      </c>
      <c r="AU235" s="204" t="s">
        <v>91</v>
      </c>
      <c r="AY235" s="18" t="s">
        <v>162</v>
      </c>
      <c r="BE235" s="205">
        <f>IF(N235="základní",J235,0)</f>
        <v>0</v>
      </c>
      <c r="BF235" s="205">
        <f>IF(N235="snížená",J235,0)</f>
        <v>0</v>
      </c>
      <c r="BG235" s="205">
        <f>IF(N235="zákl. přenesená",J235,0)</f>
        <v>0</v>
      </c>
      <c r="BH235" s="205">
        <f>IF(N235="sníž. přenesená",J235,0)</f>
        <v>0</v>
      </c>
      <c r="BI235" s="205">
        <f>IF(N235="nulová",J235,0)</f>
        <v>0</v>
      </c>
      <c r="BJ235" s="18" t="s">
        <v>89</v>
      </c>
      <c r="BK235" s="205">
        <f>ROUND(I235*H235,2)</f>
        <v>0</v>
      </c>
      <c r="BL235" s="18" t="s">
        <v>169</v>
      </c>
      <c r="BM235" s="204" t="s">
        <v>1669</v>
      </c>
    </row>
    <row r="236" spans="1:47" s="2" customFormat="1" ht="19.5">
      <c r="A236" s="36"/>
      <c r="B236" s="37"/>
      <c r="C236" s="38"/>
      <c r="D236" s="208" t="s">
        <v>271</v>
      </c>
      <c r="E236" s="38"/>
      <c r="F236" s="250" t="s">
        <v>1659</v>
      </c>
      <c r="G236" s="38"/>
      <c r="H236" s="38"/>
      <c r="I236" s="251"/>
      <c r="J236" s="38"/>
      <c r="K236" s="38"/>
      <c r="L236" s="41"/>
      <c r="M236" s="252"/>
      <c r="N236" s="253"/>
      <c r="O236" s="73"/>
      <c r="P236" s="73"/>
      <c r="Q236" s="73"/>
      <c r="R236" s="73"/>
      <c r="S236" s="73"/>
      <c r="T236" s="74"/>
      <c r="U236" s="36"/>
      <c r="V236" s="36"/>
      <c r="W236" s="36"/>
      <c r="X236" s="36"/>
      <c r="Y236" s="36"/>
      <c r="Z236" s="36"/>
      <c r="AA236" s="36"/>
      <c r="AB236" s="36"/>
      <c r="AC236" s="36"/>
      <c r="AD236" s="36"/>
      <c r="AE236" s="36"/>
      <c r="AT236" s="18" t="s">
        <v>271</v>
      </c>
      <c r="AU236" s="18" t="s">
        <v>91</v>
      </c>
    </row>
    <row r="237" spans="2:51" s="13" customFormat="1" ht="12">
      <c r="B237" s="206"/>
      <c r="C237" s="207"/>
      <c r="D237" s="208" t="s">
        <v>171</v>
      </c>
      <c r="E237" s="209" t="s">
        <v>1</v>
      </c>
      <c r="F237" s="210" t="s">
        <v>1663</v>
      </c>
      <c r="G237" s="207"/>
      <c r="H237" s="209" t="s">
        <v>1</v>
      </c>
      <c r="I237" s="211"/>
      <c r="J237" s="207"/>
      <c r="K237" s="207"/>
      <c r="L237" s="212"/>
      <c r="M237" s="213"/>
      <c r="N237" s="214"/>
      <c r="O237" s="214"/>
      <c r="P237" s="214"/>
      <c r="Q237" s="214"/>
      <c r="R237" s="214"/>
      <c r="S237" s="214"/>
      <c r="T237" s="215"/>
      <c r="AT237" s="216" t="s">
        <v>171</v>
      </c>
      <c r="AU237" s="216" t="s">
        <v>91</v>
      </c>
      <c r="AV237" s="13" t="s">
        <v>89</v>
      </c>
      <c r="AW237" s="13" t="s">
        <v>38</v>
      </c>
      <c r="AX237" s="13" t="s">
        <v>82</v>
      </c>
      <c r="AY237" s="216" t="s">
        <v>162</v>
      </c>
    </row>
    <row r="238" spans="2:51" s="14" customFormat="1" ht="12">
      <c r="B238" s="217"/>
      <c r="C238" s="218"/>
      <c r="D238" s="208" t="s">
        <v>171</v>
      </c>
      <c r="E238" s="219" t="s">
        <v>1</v>
      </c>
      <c r="F238" s="220" t="s">
        <v>1565</v>
      </c>
      <c r="G238" s="218"/>
      <c r="H238" s="221">
        <v>37.5</v>
      </c>
      <c r="I238" s="222"/>
      <c r="J238" s="218"/>
      <c r="K238" s="218"/>
      <c r="L238" s="223"/>
      <c r="M238" s="224"/>
      <c r="N238" s="225"/>
      <c r="O238" s="225"/>
      <c r="P238" s="225"/>
      <c r="Q238" s="225"/>
      <c r="R238" s="225"/>
      <c r="S238" s="225"/>
      <c r="T238" s="226"/>
      <c r="AT238" s="227" t="s">
        <v>171</v>
      </c>
      <c r="AU238" s="227" t="s">
        <v>91</v>
      </c>
      <c r="AV238" s="14" t="s">
        <v>91</v>
      </c>
      <c r="AW238" s="14" t="s">
        <v>38</v>
      </c>
      <c r="AX238" s="14" t="s">
        <v>82</v>
      </c>
      <c r="AY238" s="227" t="s">
        <v>162</v>
      </c>
    </row>
    <row r="239" spans="2:51" s="15" customFormat="1" ht="12">
      <c r="B239" s="228"/>
      <c r="C239" s="229"/>
      <c r="D239" s="208" t="s">
        <v>171</v>
      </c>
      <c r="E239" s="230" t="s">
        <v>1</v>
      </c>
      <c r="F239" s="231" t="s">
        <v>174</v>
      </c>
      <c r="G239" s="229"/>
      <c r="H239" s="232">
        <v>37.5</v>
      </c>
      <c r="I239" s="233"/>
      <c r="J239" s="229"/>
      <c r="K239" s="229"/>
      <c r="L239" s="234"/>
      <c r="M239" s="235"/>
      <c r="N239" s="236"/>
      <c r="O239" s="236"/>
      <c r="P239" s="236"/>
      <c r="Q239" s="236"/>
      <c r="R239" s="236"/>
      <c r="S239" s="236"/>
      <c r="T239" s="237"/>
      <c r="AT239" s="238" t="s">
        <v>171</v>
      </c>
      <c r="AU239" s="238" t="s">
        <v>91</v>
      </c>
      <c r="AV239" s="15" t="s">
        <v>169</v>
      </c>
      <c r="AW239" s="15" t="s">
        <v>38</v>
      </c>
      <c r="AX239" s="15" t="s">
        <v>89</v>
      </c>
      <c r="AY239" s="238" t="s">
        <v>162</v>
      </c>
    </row>
    <row r="240" spans="1:65" s="2" customFormat="1" ht="16.5" customHeight="1">
      <c r="A240" s="36"/>
      <c r="B240" s="37"/>
      <c r="C240" s="193" t="s">
        <v>330</v>
      </c>
      <c r="D240" s="193" t="s">
        <v>164</v>
      </c>
      <c r="E240" s="194" t="s">
        <v>1670</v>
      </c>
      <c r="F240" s="195" t="s">
        <v>1671</v>
      </c>
      <c r="G240" s="196" t="s">
        <v>167</v>
      </c>
      <c r="H240" s="197">
        <v>153.5</v>
      </c>
      <c r="I240" s="198"/>
      <c r="J240" s="199">
        <f>ROUND(I240*H240,2)</f>
        <v>0</v>
      </c>
      <c r="K240" s="195" t="s">
        <v>168</v>
      </c>
      <c r="L240" s="41"/>
      <c r="M240" s="200" t="s">
        <v>1</v>
      </c>
      <c r="N240" s="201" t="s">
        <v>47</v>
      </c>
      <c r="O240" s="73"/>
      <c r="P240" s="202">
        <f>O240*H240</f>
        <v>0</v>
      </c>
      <c r="Q240" s="202">
        <v>0.345</v>
      </c>
      <c r="R240" s="202">
        <f>Q240*H240</f>
        <v>52.957499999999996</v>
      </c>
      <c r="S240" s="202">
        <v>0</v>
      </c>
      <c r="T240" s="203">
        <f>S240*H240</f>
        <v>0</v>
      </c>
      <c r="U240" s="36"/>
      <c r="V240" s="36"/>
      <c r="W240" s="36"/>
      <c r="X240" s="36"/>
      <c r="Y240" s="36"/>
      <c r="Z240" s="36"/>
      <c r="AA240" s="36"/>
      <c r="AB240" s="36"/>
      <c r="AC240" s="36"/>
      <c r="AD240" s="36"/>
      <c r="AE240" s="36"/>
      <c r="AR240" s="204" t="s">
        <v>169</v>
      </c>
      <c r="AT240" s="204" t="s">
        <v>164</v>
      </c>
      <c r="AU240" s="204" t="s">
        <v>91</v>
      </c>
      <c r="AY240" s="18" t="s">
        <v>162</v>
      </c>
      <c r="BE240" s="205">
        <f>IF(N240="základní",J240,0)</f>
        <v>0</v>
      </c>
      <c r="BF240" s="205">
        <f>IF(N240="snížená",J240,0)</f>
        <v>0</v>
      </c>
      <c r="BG240" s="205">
        <f>IF(N240="zákl. přenesená",J240,0)</f>
        <v>0</v>
      </c>
      <c r="BH240" s="205">
        <f>IF(N240="sníž. přenesená",J240,0)</f>
        <v>0</v>
      </c>
      <c r="BI240" s="205">
        <f>IF(N240="nulová",J240,0)</f>
        <v>0</v>
      </c>
      <c r="BJ240" s="18" t="s">
        <v>89</v>
      </c>
      <c r="BK240" s="205">
        <f>ROUND(I240*H240,2)</f>
        <v>0</v>
      </c>
      <c r="BL240" s="18" t="s">
        <v>169</v>
      </c>
      <c r="BM240" s="204" t="s">
        <v>1672</v>
      </c>
    </row>
    <row r="241" spans="1:47" s="2" customFormat="1" ht="19.5">
      <c r="A241" s="36"/>
      <c r="B241" s="37"/>
      <c r="C241" s="38"/>
      <c r="D241" s="208" t="s">
        <v>271</v>
      </c>
      <c r="E241" s="38"/>
      <c r="F241" s="250" t="s">
        <v>1659</v>
      </c>
      <c r="G241" s="38"/>
      <c r="H241" s="38"/>
      <c r="I241" s="251"/>
      <c r="J241" s="38"/>
      <c r="K241" s="38"/>
      <c r="L241" s="41"/>
      <c r="M241" s="252"/>
      <c r="N241" s="253"/>
      <c r="O241" s="73"/>
      <c r="P241" s="73"/>
      <c r="Q241" s="73"/>
      <c r="R241" s="73"/>
      <c r="S241" s="73"/>
      <c r="T241" s="74"/>
      <c r="U241" s="36"/>
      <c r="V241" s="36"/>
      <c r="W241" s="36"/>
      <c r="X241" s="36"/>
      <c r="Y241" s="36"/>
      <c r="Z241" s="36"/>
      <c r="AA241" s="36"/>
      <c r="AB241" s="36"/>
      <c r="AC241" s="36"/>
      <c r="AD241" s="36"/>
      <c r="AE241" s="36"/>
      <c r="AT241" s="18" t="s">
        <v>271</v>
      </c>
      <c r="AU241" s="18" t="s">
        <v>91</v>
      </c>
    </row>
    <row r="242" spans="2:51" s="13" customFormat="1" ht="12">
      <c r="B242" s="206"/>
      <c r="C242" s="207"/>
      <c r="D242" s="208" t="s">
        <v>171</v>
      </c>
      <c r="E242" s="209" t="s">
        <v>1</v>
      </c>
      <c r="F242" s="210" t="s">
        <v>1663</v>
      </c>
      <c r="G242" s="207"/>
      <c r="H242" s="209" t="s">
        <v>1</v>
      </c>
      <c r="I242" s="211"/>
      <c r="J242" s="207"/>
      <c r="K242" s="207"/>
      <c r="L242" s="212"/>
      <c r="M242" s="213"/>
      <c r="N242" s="214"/>
      <c r="O242" s="214"/>
      <c r="P242" s="214"/>
      <c r="Q242" s="214"/>
      <c r="R242" s="214"/>
      <c r="S242" s="214"/>
      <c r="T242" s="215"/>
      <c r="AT242" s="216" t="s">
        <v>171</v>
      </c>
      <c r="AU242" s="216" t="s">
        <v>91</v>
      </c>
      <c r="AV242" s="13" t="s">
        <v>89</v>
      </c>
      <c r="AW242" s="13" t="s">
        <v>38</v>
      </c>
      <c r="AX242" s="13" t="s">
        <v>82</v>
      </c>
      <c r="AY242" s="216" t="s">
        <v>162</v>
      </c>
    </row>
    <row r="243" spans="2:51" s="14" customFormat="1" ht="12">
      <c r="B243" s="217"/>
      <c r="C243" s="218"/>
      <c r="D243" s="208" t="s">
        <v>171</v>
      </c>
      <c r="E243" s="219" t="s">
        <v>1</v>
      </c>
      <c r="F243" s="220" t="s">
        <v>1561</v>
      </c>
      <c r="G243" s="218"/>
      <c r="H243" s="221">
        <v>25</v>
      </c>
      <c r="I243" s="222"/>
      <c r="J243" s="218"/>
      <c r="K243" s="218"/>
      <c r="L243" s="223"/>
      <c r="M243" s="224"/>
      <c r="N243" s="225"/>
      <c r="O243" s="225"/>
      <c r="P243" s="225"/>
      <c r="Q243" s="225"/>
      <c r="R243" s="225"/>
      <c r="S243" s="225"/>
      <c r="T243" s="226"/>
      <c r="AT243" s="227" t="s">
        <v>171</v>
      </c>
      <c r="AU243" s="227" t="s">
        <v>91</v>
      </c>
      <c r="AV243" s="14" t="s">
        <v>91</v>
      </c>
      <c r="AW243" s="14" t="s">
        <v>38</v>
      </c>
      <c r="AX243" s="14" t="s">
        <v>82</v>
      </c>
      <c r="AY243" s="227" t="s">
        <v>162</v>
      </c>
    </row>
    <row r="244" spans="2:51" s="14" customFormat="1" ht="12">
      <c r="B244" s="217"/>
      <c r="C244" s="218"/>
      <c r="D244" s="208" t="s">
        <v>171</v>
      </c>
      <c r="E244" s="219" t="s">
        <v>1</v>
      </c>
      <c r="F244" s="220" t="s">
        <v>1572</v>
      </c>
      <c r="G244" s="218"/>
      <c r="H244" s="221">
        <v>128.5</v>
      </c>
      <c r="I244" s="222"/>
      <c r="J244" s="218"/>
      <c r="K244" s="218"/>
      <c r="L244" s="223"/>
      <c r="M244" s="224"/>
      <c r="N244" s="225"/>
      <c r="O244" s="225"/>
      <c r="P244" s="225"/>
      <c r="Q244" s="225"/>
      <c r="R244" s="225"/>
      <c r="S244" s="225"/>
      <c r="T244" s="226"/>
      <c r="AT244" s="227" t="s">
        <v>171</v>
      </c>
      <c r="AU244" s="227" t="s">
        <v>91</v>
      </c>
      <c r="AV244" s="14" t="s">
        <v>91</v>
      </c>
      <c r="AW244" s="14" t="s">
        <v>38</v>
      </c>
      <c r="AX244" s="14" t="s">
        <v>82</v>
      </c>
      <c r="AY244" s="227" t="s">
        <v>162</v>
      </c>
    </row>
    <row r="245" spans="2:51" s="15" customFormat="1" ht="12">
      <c r="B245" s="228"/>
      <c r="C245" s="229"/>
      <c r="D245" s="208" t="s">
        <v>171</v>
      </c>
      <c r="E245" s="230" t="s">
        <v>1</v>
      </c>
      <c r="F245" s="231" t="s">
        <v>174</v>
      </c>
      <c r="G245" s="229"/>
      <c r="H245" s="232">
        <v>153.5</v>
      </c>
      <c r="I245" s="233"/>
      <c r="J245" s="229"/>
      <c r="K245" s="229"/>
      <c r="L245" s="234"/>
      <c r="M245" s="235"/>
      <c r="N245" s="236"/>
      <c r="O245" s="236"/>
      <c r="P245" s="236"/>
      <c r="Q245" s="236"/>
      <c r="R245" s="236"/>
      <c r="S245" s="236"/>
      <c r="T245" s="237"/>
      <c r="AT245" s="238" t="s">
        <v>171</v>
      </c>
      <c r="AU245" s="238" t="s">
        <v>91</v>
      </c>
      <c r="AV245" s="15" t="s">
        <v>169</v>
      </c>
      <c r="AW245" s="15" t="s">
        <v>38</v>
      </c>
      <c r="AX245" s="15" t="s">
        <v>89</v>
      </c>
      <c r="AY245" s="238" t="s">
        <v>162</v>
      </c>
    </row>
    <row r="246" spans="1:65" s="2" customFormat="1" ht="16.5" customHeight="1">
      <c r="A246" s="36"/>
      <c r="B246" s="37"/>
      <c r="C246" s="193" t="s">
        <v>335</v>
      </c>
      <c r="D246" s="193" t="s">
        <v>164</v>
      </c>
      <c r="E246" s="194" t="s">
        <v>1673</v>
      </c>
      <c r="F246" s="195" t="s">
        <v>1674</v>
      </c>
      <c r="G246" s="196" t="s">
        <v>167</v>
      </c>
      <c r="H246" s="197">
        <v>166</v>
      </c>
      <c r="I246" s="198"/>
      <c r="J246" s="199">
        <f>ROUND(I246*H246,2)</f>
        <v>0</v>
      </c>
      <c r="K246" s="195" t="s">
        <v>168</v>
      </c>
      <c r="L246" s="41"/>
      <c r="M246" s="200" t="s">
        <v>1</v>
      </c>
      <c r="N246" s="201" t="s">
        <v>47</v>
      </c>
      <c r="O246" s="73"/>
      <c r="P246" s="202">
        <f>O246*H246</f>
        <v>0</v>
      </c>
      <c r="Q246" s="202">
        <v>0.575</v>
      </c>
      <c r="R246" s="202">
        <f>Q246*H246</f>
        <v>95.44999999999999</v>
      </c>
      <c r="S246" s="202">
        <v>0</v>
      </c>
      <c r="T246" s="203">
        <f>S246*H246</f>
        <v>0</v>
      </c>
      <c r="U246" s="36"/>
      <c r="V246" s="36"/>
      <c r="W246" s="36"/>
      <c r="X246" s="36"/>
      <c r="Y246" s="36"/>
      <c r="Z246" s="36"/>
      <c r="AA246" s="36"/>
      <c r="AB246" s="36"/>
      <c r="AC246" s="36"/>
      <c r="AD246" s="36"/>
      <c r="AE246" s="36"/>
      <c r="AR246" s="204" t="s">
        <v>169</v>
      </c>
      <c r="AT246" s="204" t="s">
        <v>164</v>
      </c>
      <c r="AU246" s="204" t="s">
        <v>91</v>
      </c>
      <c r="AY246" s="18" t="s">
        <v>162</v>
      </c>
      <c r="BE246" s="205">
        <f>IF(N246="základní",J246,0)</f>
        <v>0</v>
      </c>
      <c r="BF246" s="205">
        <f>IF(N246="snížená",J246,0)</f>
        <v>0</v>
      </c>
      <c r="BG246" s="205">
        <f>IF(N246="zákl. přenesená",J246,0)</f>
        <v>0</v>
      </c>
      <c r="BH246" s="205">
        <f>IF(N246="sníž. přenesená",J246,0)</f>
        <v>0</v>
      </c>
      <c r="BI246" s="205">
        <f>IF(N246="nulová",J246,0)</f>
        <v>0</v>
      </c>
      <c r="BJ246" s="18" t="s">
        <v>89</v>
      </c>
      <c r="BK246" s="205">
        <f>ROUND(I246*H246,2)</f>
        <v>0</v>
      </c>
      <c r="BL246" s="18" t="s">
        <v>169</v>
      </c>
      <c r="BM246" s="204" t="s">
        <v>1675</v>
      </c>
    </row>
    <row r="247" spans="1:47" s="2" customFormat="1" ht="19.5">
      <c r="A247" s="36"/>
      <c r="B247" s="37"/>
      <c r="C247" s="38"/>
      <c r="D247" s="208" t="s">
        <v>271</v>
      </c>
      <c r="E247" s="38"/>
      <c r="F247" s="250" t="s">
        <v>1659</v>
      </c>
      <c r="G247" s="38"/>
      <c r="H247" s="38"/>
      <c r="I247" s="251"/>
      <c r="J247" s="38"/>
      <c r="K247" s="38"/>
      <c r="L247" s="41"/>
      <c r="M247" s="252"/>
      <c r="N247" s="253"/>
      <c r="O247" s="73"/>
      <c r="P247" s="73"/>
      <c r="Q247" s="73"/>
      <c r="R247" s="73"/>
      <c r="S247" s="73"/>
      <c r="T247" s="74"/>
      <c r="U247" s="36"/>
      <c r="V247" s="36"/>
      <c r="W247" s="36"/>
      <c r="X247" s="36"/>
      <c r="Y247" s="36"/>
      <c r="Z247" s="36"/>
      <c r="AA247" s="36"/>
      <c r="AB247" s="36"/>
      <c r="AC247" s="36"/>
      <c r="AD247" s="36"/>
      <c r="AE247" s="36"/>
      <c r="AT247" s="18" t="s">
        <v>271</v>
      </c>
      <c r="AU247" s="18" t="s">
        <v>91</v>
      </c>
    </row>
    <row r="248" spans="2:51" s="13" customFormat="1" ht="12">
      <c r="B248" s="206"/>
      <c r="C248" s="207"/>
      <c r="D248" s="208" t="s">
        <v>171</v>
      </c>
      <c r="E248" s="209" t="s">
        <v>1</v>
      </c>
      <c r="F248" s="210" t="s">
        <v>1663</v>
      </c>
      <c r="G248" s="207"/>
      <c r="H248" s="209" t="s">
        <v>1</v>
      </c>
      <c r="I248" s="211"/>
      <c r="J248" s="207"/>
      <c r="K248" s="207"/>
      <c r="L248" s="212"/>
      <c r="M248" s="213"/>
      <c r="N248" s="214"/>
      <c r="O248" s="214"/>
      <c r="P248" s="214"/>
      <c r="Q248" s="214"/>
      <c r="R248" s="214"/>
      <c r="S248" s="214"/>
      <c r="T248" s="215"/>
      <c r="AT248" s="216" t="s">
        <v>171</v>
      </c>
      <c r="AU248" s="216" t="s">
        <v>91</v>
      </c>
      <c r="AV248" s="13" t="s">
        <v>89</v>
      </c>
      <c r="AW248" s="13" t="s">
        <v>38</v>
      </c>
      <c r="AX248" s="13" t="s">
        <v>82</v>
      </c>
      <c r="AY248" s="216" t="s">
        <v>162</v>
      </c>
    </row>
    <row r="249" spans="2:51" s="14" customFormat="1" ht="12">
      <c r="B249" s="217"/>
      <c r="C249" s="218"/>
      <c r="D249" s="208" t="s">
        <v>171</v>
      </c>
      <c r="E249" s="219" t="s">
        <v>1</v>
      </c>
      <c r="F249" s="220" t="s">
        <v>1572</v>
      </c>
      <c r="G249" s="218"/>
      <c r="H249" s="221">
        <v>128.5</v>
      </c>
      <c r="I249" s="222"/>
      <c r="J249" s="218"/>
      <c r="K249" s="218"/>
      <c r="L249" s="223"/>
      <c r="M249" s="224"/>
      <c r="N249" s="225"/>
      <c r="O249" s="225"/>
      <c r="P249" s="225"/>
      <c r="Q249" s="225"/>
      <c r="R249" s="225"/>
      <c r="S249" s="225"/>
      <c r="T249" s="226"/>
      <c r="AT249" s="227" t="s">
        <v>171</v>
      </c>
      <c r="AU249" s="227" t="s">
        <v>91</v>
      </c>
      <c r="AV249" s="14" t="s">
        <v>91</v>
      </c>
      <c r="AW249" s="14" t="s">
        <v>38</v>
      </c>
      <c r="AX249" s="14" t="s">
        <v>82</v>
      </c>
      <c r="AY249" s="227" t="s">
        <v>162</v>
      </c>
    </row>
    <row r="250" spans="2:51" s="14" customFormat="1" ht="12">
      <c r="B250" s="217"/>
      <c r="C250" s="218"/>
      <c r="D250" s="208" t="s">
        <v>171</v>
      </c>
      <c r="E250" s="219" t="s">
        <v>1</v>
      </c>
      <c r="F250" s="220" t="s">
        <v>1565</v>
      </c>
      <c r="G250" s="218"/>
      <c r="H250" s="221">
        <v>37.5</v>
      </c>
      <c r="I250" s="222"/>
      <c r="J250" s="218"/>
      <c r="K250" s="218"/>
      <c r="L250" s="223"/>
      <c r="M250" s="224"/>
      <c r="N250" s="225"/>
      <c r="O250" s="225"/>
      <c r="P250" s="225"/>
      <c r="Q250" s="225"/>
      <c r="R250" s="225"/>
      <c r="S250" s="225"/>
      <c r="T250" s="226"/>
      <c r="AT250" s="227" t="s">
        <v>171</v>
      </c>
      <c r="AU250" s="227" t="s">
        <v>91</v>
      </c>
      <c r="AV250" s="14" t="s">
        <v>91</v>
      </c>
      <c r="AW250" s="14" t="s">
        <v>38</v>
      </c>
      <c r="AX250" s="14" t="s">
        <v>82</v>
      </c>
      <c r="AY250" s="227" t="s">
        <v>162</v>
      </c>
    </row>
    <row r="251" spans="2:51" s="15" customFormat="1" ht="12">
      <c r="B251" s="228"/>
      <c r="C251" s="229"/>
      <c r="D251" s="208" t="s">
        <v>171</v>
      </c>
      <c r="E251" s="230" t="s">
        <v>1</v>
      </c>
      <c r="F251" s="231" t="s">
        <v>174</v>
      </c>
      <c r="G251" s="229"/>
      <c r="H251" s="232">
        <v>166</v>
      </c>
      <c r="I251" s="233"/>
      <c r="J251" s="229"/>
      <c r="K251" s="229"/>
      <c r="L251" s="234"/>
      <c r="M251" s="235"/>
      <c r="N251" s="236"/>
      <c r="O251" s="236"/>
      <c r="P251" s="236"/>
      <c r="Q251" s="236"/>
      <c r="R251" s="236"/>
      <c r="S251" s="236"/>
      <c r="T251" s="237"/>
      <c r="AT251" s="238" t="s">
        <v>171</v>
      </c>
      <c r="AU251" s="238" t="s">
        <v>91</v>
      </c>
      <c r="AV251" s="15" t="s">
        <v>169</v>
      </c>
      <c r="AW251" s="15" t="s">
        <v>38</v>
      </c>
      <c r="AX251" s="15" t="s">
        <v>89</v>
      </c>
      <c r="AY251" s="238" t="s">
        <v>162</v>
      </c>
    </row>
    <row r="252" spans="1:65" s="2" customFormat="1" ht="16.5" customHeight="1">
      <c r="A252" s="36"/>
      <c r="B252" s="37"/>
      <c r="C252" s="193" t="s">
        <v>341</v>
      </c>
      <c r="D252" s="193" t="s">
        <v>164</v>
      </c>
      <c r="E252" s="194" t="s">
        <v>1676</v>
      </c>
      <c r="F252" s="195" t="s">
        <v>1677</v>
      </c>
      <c r="G252" s="196" t="s">
        <v>167</v>
      </c>
      <c r="H252" s="197">
        <v>128.5</v>
      </c>
      <c r="I252" s="198"/>
      <c r="J252" s="199">
        <f>ROUND(I252*H252,2)</f>
        <v>0</v>
      </c>
      <c r="K252" s="195" t="s">
        <v>168</v>
      </c>
      <c r="L252" s="41"/>
      <c r="M252" s="200" t="s">
        <v>1</v>
      </c>
      <c r="N252" s="201" t="s">
        <v>47</v>
      </c>
      <c r="O252" s="73"/>
      <c r="P252" s="202">
        <f>O252*H252</f>
        <v>0</v>
      </c>
      <c r="Q252" s="202">
        <v>0.26376</v>
      </c>
      <c r="R252" s="202">
        <f>Q252*H252</f>
        <v>33.89316</v>
      </c>
      <c r="S252" s="202">
        <v>0</v>
      </c>
      <c r="T252" s="203">
        <f>S252*H252</f>
        <v>0</v>
      </c>
      <c r="U252" s="36"/>
      <c r="V252" s="36"/>
      <c r="W252" s="36"/>
      <c r="X252" s="36"/>
      <c r="Y252" s="36"/>
      <c r="Z252" s="36"/>
      <c r="AA252" s="36"/>
      <c r="AB252" s="36"/>
      <c r="AC252" s="36"/>
      <c r="AD252" s="36"/>
      <c r="AE252" s="36"/>
      <c r="AR252" s="204" t="s">
        <v>169</v>
      </c>
      <c r="AT252" s="204" t="s">
        <v>164</v>
      </c>
      <c r="AU252" s="204" t="s">
        <v>91</v>
      </c>
      <c r="AY252" s="18" t="s">
        <v>162</v>
      </c>
      <c r="BE252" s="205">
        <f>IF(N252="základní",J252,0)</f>
        <v>0</v>
      </c>
      <c r="BF252" s="205">
        <f>IF(N252="snížená",J252,0)</f>
        <v>0</v>
      </c>
      <c r="BG252" s="205">
        <f>IF(N252="zákl. přenesená",J252,0)</f>
        <v>0</v>
      </c>
      <c r="BH252" s="205">
        <f>IF(N252="sníž. přenesená",J252,0)</f>
        <v>0</v>
      </c>
      <c r="BI252" s="205">
        <f>IF(N252="nulová",J252,0)</f>
        <v>0</v>
      </c>
      <c r="BJ252" s="18" t="s">
        <v>89</v>
      </c>
      <c r="BK252" s="205">
        <f>ROUND(I252*H252,2)</f>
        <v>0</v>
      </c>
      <c r="BL252" s="18" t="s">
        <v>169</v>
      </c>
      <c r="BM252" s="204" t="s">
        <v>1678</v>
      </c>
    </row>
    <row r="253" spans="1:47" s="2" customFormat="1" ht="19.5">
      <c r="A253" s="36"/>
      <c r="B253" s="37"/>
      <c r="C253" s="38"/>
      <c r="D253" s="208" t="s">
        <v>271</v>
      </c>
      <c r="E253" s="38"/>
      <c r="F253" s="250" t="s">
        <v>1659</v>
      </c>
      <c r="G253" s="38"/>
      <c r="H253" s="38"/>
      <c r="I253" s="251"/>
      <c r="J253" s="38"/>
      <c r="K253" s="38"/>
      <c r="L253" s="41"/>
      <c r="M253" s="252"/>
      <c r="N253" s="253"/>
      <c r="O253" s="73"/>
      <c r="P253" s="73"/>
      <c r="Q253" s="73"/>
      <c r="R253" s="73"/>
      <c r="S253" s="73"/>
      <c r="T253" s="74"/>
      <c r="U253" s="36"/>
      <c r="V253" s="36"/>
      <c r="W253" s="36"/>
      <c r="X253" s="36"/>
      <c r="Y253" s="36"/>
      <c r="Z253" s="36"/>
      <c r="AA253" s="36"/>
      <c r="AB253" s="36"/>
      <c r="AC253" s="36"/>
      <c r="AD253" s="36"/>
      <c r="AE253" s="36"/>
      <c r="AT253" s="18" t="s">
        <v>271</v>
      </c>
      <c r="AU253" s="18" t="s">
        <v>91</v>
      </c>
    </row>
    <row r="254" spans="2:51" s="13" customFormat="1" ht="12">
      <c r="B254" s="206"/>
      <c r="C254" s="207"/>
      <c r="D254" s="208" t="s">
        <v>171</v>
      </c>
      <c r="E254" s="209" t="s">
        <v>1</v>
      </c>
      <c r="F254" s="210" t="s">
        <v>1560</v>
      </c>
      <c r="G254" s="207"/>
      <c r="H254" s="209" t="s">
        <v>1</v>
      </c>
      <c r="I254" s="211"/>
      <c r="J254" s="207"/>
      <c r="K254" s="207"/>
      <c r="L254" s="212"/>
      <c r="M254" s="213"/>
      <c r="N254" s="214"/>
      <c r="O254" s="214"/>
      <c r="P254" s="214"/>
      <c r="Q254" s="214"/>
      <c r="R254" s="214"/>
      <c r="S254" s="214"/>
      <c r="T254" s="215"/>
      <c r="AT254" s="216" t="s">
        <v>171</v>
      </c>
      <c r="AU254" s="216" t="s">
        <v>91</v>
      </c>
      <c r="AV254" s="13" t="s">
        <v>89</v>
      </c>
      <c r="AW254" s="13" t="s">
        <v>38</v>
      </c>
      <c r="AX254" s="13" t="s">
        <v>82</v>
      </c>
      <c r="AY254" s="216" t="s">
        <v>162</v>
      </c>
    </row>
    <row r="255" spans="2:51" s="14" customFormat="1" ht="12">
      <c r="B255" s="217"/>
      <c r="C255" s="218"/>
      <c r="D255" s="208" t="s">
        <v>171</v>
      </c>
      <c r="E255" s="219" t="s">
        <v>1</v>
      </c>
      <c r="F255" s="220" t="s">
        <v>1572</v>
      </c>
      <c r="G255" s="218"/>
      <c r="H255" s="221">
        <v>128.5</v>
      </c>
      <c r="I255" s="222"/>
      <c r="J255" s="218"/>
      <c r="K255" s="218"/>
      <c r="L255" s="223"/>
      <c r="M255" s="224"/>
      <c r="N255" s="225"/>
      <c r="O255" s="225"/>
      <c r="P255" s="225"/>
      <c r="Q255" s="225"/>
      <c r="R255" s="225"/>
      <c r="S255" s="225"/>
      <c r="T255" s="226"/>
      <c r="AT255" s="227" t="s">
        <v>171</v>
      </c>
      <c r="AU255" s="227" t="s">
        <v>91</v>
      </c>
      <c r="AV255" s="14" t="s">
        <v>91</v>
      </c>
      <c r="AW255" s="14" t="s">
        <v>38</v>
      </c>
      <c r="AX255" s="14" t="s">
        <v>82</v>
      </c>
      <c r="AY255" s="227" t="s">
        <v>162</v>
      </c>
    </row>
    <row r="256" spans="2:51" s="15" customFormat="1" ht="12">
      <c r="B256" s="228"/>
      <c r="C256" s="229"/>
      <c r="D256" s="208" t="s">
        <v>171</v>
      </c>
      <c r="E256" s="230" t="s">
        <v>1</v>
      </c>
      <c r="F256" s="231" t="s">
        <v>174</v>
      </c>
      <c r="G256" s="229"/>
      <c r="H256" s="232">
        <v>128.5</v>
      </c>
      <c r="I256" s="233"/>
      <c r="J256" s="229"/>
      <c r="K256" s="229"/>
      <c r="L256" s="234"/>
      <c r="M256" s="235"/>
      <c r="N256" s="236"/>
      <c r="O256" s="236"/>
      <c r="P256" s="236"/>
      <c r="Q256" s="236"/>
      <c r="R256" s="236"/>
      <c r="S256" s="236"/>
      <c r="T256" s="237"/>
      <c r="AT256" s="238" t="s">
        <v>171</v>
      </c>
      <c r="AU256" s="238" t="s">
        <v>91</v>
      </c>
      <c r="AV256" s="15" t="s">
        <v>169</v>
      </c>
      <c r="AW256" s="15" t="s">
        <v>38</v>
      </c>
      <c r="AX256" s="15" t="s">
        <v>89</v>
      </c>
      <c r="AY256" s="238" t="s">
        <v>162</v>
      </c>
    </row>
    <row r="257" spans="1:65" s="2" customFormat="1" ht="16.5" customHeight="1">
      <c r="A257" s="36"/>
      <c r="B257" s="37"/>
      <c r="C257" s="193" t="s">
        <v>345</v>
      </c>
      <c r="D257" s="193" t="s">
        <v>164</v>
      </c>
      <c r="E257" s="194" t="s">
        <v>1679</v>
      </c>
      <c r="F257" s="195" t="s">
        <v>1680</v>
      </c>
      <c r="G257" s="196" t="s">
        <v>167</v>
      </c>
      <c r="H257" s="197">
        <v>128.5</v>
      </c>
      <c r="I257" s="198"/>
      <c r="J257" s="199">
        <f>ROUND(I257*H257,2)</f>
        <v>0</v>
      </c>
      <c r="K257" s="195" t="s">
        <v>168</v>
      </c>
      <c r="L257" s="41"/>
      <c r="M257" s="200" t="s">
        <v>1</v>
      </c>
      <c r="N257" s="201" t="s">
        <v>47</v>
      </c>
      <c r="O257" s="73"/>
      <c r="P257" s="202">
        <f>O257*H257</f>
        <v>0</v>
      </c>
      <c r="Q257" s="202">
        <v>0.00601</v>
      </c>
      <c r="R257" s="202">
        <f>Q257*H257</f>
        <v>0.772285</v>
      </c>
      <c r="S257" s="202">
        <v>0</v>
      </c>
      <c r="T257" s="203">
        <f>S257*H257</f>
        <v>0</v>
      </c>
      <c r="U257" s="36"/>
      <c r="V257" s="36"/>
      <c r="W257" s="36"/>
      <c r="X257" s="36"/>
      <c r="Y257" s="36"/>
      <c r="Z257" s="36"/>
      <c r="AA257" s="36"/>
      <c r="AB257" s="36"/>
      <c r="AC257" s="36"/>
      <c r="AD257" s="36"/>
      <c r="AE257" s="36"/>
      <c r="AR257" s="204" t="s">
        <v>169</v>
      </c>
      <c r="AT257" s="204" t="s">
        <v>164</v>
      </c>
      <c r="AU257" s="204" t="s">
        <v>91</v>
      </c>
      <c r="AY257" s="18" t="s">
        <v>162</v>
      </c>
      <c r="BE257" s="205">
        <f>IF(N257="základní",J257,0)</f>
        <v>0</v>
      </c>
      <c r="BF257" s="205">
        <f>IF(N257="snížená",J257,0)</f>
        <v>0</v>
      </c>
      <c r="BG257" s="205">
        <f>IF(N257="zákl. přenesená",J257,0)</f>
        <v>0</v>
      </c>
      <c r="BH257" s="205">
        <f>IF(N257="sníž. přenesená",J257,0)</f>
        <v>0</v>
      </c>
      <c r="BI257" s="205">
        <f>IF(N257="nulová",J257,0)</f>
        <v>0</v>
      </c>
      <c r="BJ257" s="18" t="s">
        <v>89</v>
      </c>
      <c r="BK257" s="205">
        <f>ROUND(I257*H257,2)</f>
        <v>0</v>
      </c>
      <c r="BL257" s="18" t="s">
        <v>169</v>
      </c>
      <c r="BM257" s="204" t="s">
        <v>1681</v>
      </c>
    </row>
    <row r="258" spans="1:47" s="2" customFormat="1" ht="19.5">
      <c r="A258" s="36"/>
      <c r="B258" s="37"/>
      <c r="C258" s="38"/>
      <c r="D258" s="208" t="s">
        <v>271</v>
      </c>
      <c r="E258" s="38"/>
      <c r="F258" s="250" t="s">
        <v>1659</v>
      </c>
      <c r="G258" s="38"/>
      <c r="H258" s="38"/>
      <c r="I258" s="251"/>
      <c r="J258" s="38"/>
      <c r="K258" s="38"/>
      <c r="L258" s="41"/>
      <c r="M258" s="252"/>
      <c r="N258" s="253"/>
      <c r="O258" s="73"/>
      <c r="P258" s="73"/>
      <c r="Q258" s="73"/>
      <c r="R258" s="73"/>
      <c r="S258" s="73"/>
      <c r="T258" s="74"/>
      <c r="U258" s="36"/>
      <c r="V258" s="36"/>
      <c r="W258" s="36"/>
      <c r="X258" s="36"/>
      <c r="Y258" s="36"/>
      <c r="Z258" s="36"/>
      <c r="AA258" s="36"/>
      <c r="AB258" s="36"/>
      <c r="AC258" s="36"/>
      <c r="AD258" s="36"/>
      <c r="AE258" s="36"/>
      <c r="AT258" s="18" t="s">
        <v>271</v>
      </c>
      <c r="AU258" s="18" t="s">
        <v>91</v>
      </c>
    </row>
    <row r="259" spans="2:51" s="13" customFormat="1" ht="12">
      <c r="B259" s="206"/>
      <c r="C259" s="207"/>
      <c r="D259" s="208" t="s">
        <v>171</v>
      </c>
      <c r="E259" s="209" t="s">
        <v>1</v>
      </c>
      <c r="F259" s="210" t="s">
        <v>1560</v>
      </c>
      <c r="G259" s="207"/>
      <c r="H259" s="209" t="s">
        <v>1</v>
      </c>
      <c r="I259" s="211"/>
      <c r="J259" s="207"/>
      <c r="K259" s="207"/>
      <c r="L259" s="212"/>
      <c r="M259" s="213"/>
      <c r="N259" s="214"/>
      <c r="O259" s="214"/>
      <c r="P259" s="214"/>
      <c r="Q259" s="214"/>
      <c r="R259" s="214"/>
      <c r="S259" s="214"/>
      <c r="T259" s="215"/>
      <c r="AT259" s="216" t="s">
        <v>171</v>
      </c>
      <c r="AU259" s="216" t="s">
        <v>91</v>
      </c>
      <c r="AV259" s="13" t="s">
        <v>89</v>
      </c>
      <c r="AW259" s="13" t="s">
        <v>38</v>
      </c>
      <c r="AX259" s="13" t="s">
        <v>82</v>
      </c>
      <c r="AY259" s="216" t="s">
        <v>162</v>
      </c>
    </row>
    <row r="260" spans="2:51" s="14" customFormat="1" ht="12">
      <c r="B260" s="217"/>
      <c r="C260" s="218"/>
      <c r="D260" s="208" t="s">
        <v>171</v>
      </c>
      <c r="E260" s="219" t="s">
        <v>1</v>
      </c>
      <c r="F260" s="220" t="s">
        <v>1572</v>
      </c>
      <c r="G260" s="218"/>
      <c r="H260" s="221">
        <v>128.5</v>
      </c>
      <c r="I260" s="222"/>
      <c r="J260" s="218"/>
      <c r="K260" s="218"/>
      <c r="L260" s="223"/>
      <c r="M260" s="224"/>
      <c r="N260" s="225"/>
      <c r="O260" s="225"/>
      <c r="P260" s="225"/>
      <c r="Q260" s="225"/>
      <c r="R260" s="225"/>
      <c r="S260" s="225"/>
      <c r="T260" s="226"/>
      <c r="AT260" s="227" t="s">
        <v>171</v>
      </c>
      <c r="AU260" s="227" t="s">
        <v>91</v>
      </c>
      <c r="AV260" s="14" t="s">
        <v>91</v>
      </c>
      <c r="AW260" s="14" t="s">
        <v>38</v>
      </c>
      <c r="AX260" s="14" t="s">
        <v>82</v>
      </c>
      <c r="AY260" s="227" t="s">
        <v>162</v>
      </c>
    </row>
    <row r="261" spans="2:51" s="15" customFormat="1" ht="12">
      <c r="B261" s="228"/>
      <c r="C261" s="229"/>
      <c r="D261" s="208" t="s">
        <v>171</v>
      </c>
      <c r="E261" s="230" t="s">
        <v>1</v>
      </c>
      <c r="F261" s="231" t="s">
        <v>174</v>
      </c>
      <c r="G261" s="229"/>
      <c r="H261" s="232">
        <v>128.5</v>
      </c>
      <c r="I261" s="233"/>
      <c r="J261" s="229"/>
      <c r="K261" s="229"/>
      <c r="L261" s="234"/>
      <c r="M261" s="235"/>
      <c r="N261" s="236"/>
      <c r="O261" s="236"/>
      <c r="P261" s="236"/>
      <c r="Q261" s="236"/>
      <c r="R261" s="236"/>
      <c r="S261" s="236"/>
      <c r="T261" s="237"/>
      <c r="AT261" s="238" t="s">
        <v>171</v>
      </c>
      <c r="AU261" s="238" t="s">
        <v>91</v>
      </c>
      <c r="AV261" s="15" t="s">
        <v>169</v>
      </c>
      <c r="AW261" s="15" t="s">
        <v>38</v>
      </c>
      <c r="AX261" s="15" t="s">
        <v>89</v>
      </c>
      <c r="AY261" s="238" t="s">
        <v>162</v>
      </c>
    </row>
    <row r="262" spans="1:65" s="2" customFormat="1" ht="16.5" customHeight="1">
      <c r="A262" s="36"/>
      <c r="B262" s="37"/>
      <c r="C262" s="193" t="s">
        <v>349</v>
      </c>
      <c r="D262" s="193" t="s">
        <v>164</v>
      </c>
      <c r="E262" s="194" t="s">
        <v>1682</v>
      </c>
      <c r="F262" s="195" t="s">
        <v>1683</v>
      </c>
      <c r="G262" s="196" t="s">
        <v>167</v>
      </c>
      <c r="H262" s="197">
        <v>128.5</v>
      </c>
      <c r="I262" s="198"/>
      <c r="J262" s="199">
        <f>ROUND(I262*H262,2)</f>
        <v>0</v>
      </c>
      <c r="K262" s="195" t="s">
        <v>168</v>
      </c>
      <c r="L262" s="41"/>
      <c r="M262" s="200" t="s">
        <v>1</v>
      </c>
      <c r="N262" s="201" t="s">
        <v>47</v>
      </c>
      <c r="O262" s="73"/>
      <c r="P262" s="202">
        <f>O262*H262</f>
        <v>0</v>
      </c>
      <c r="Q262" s="202">
        <v>0.00051</v>
      </c>
      <c r="R262" s="202">
        <f>Q262*H262</f>
        <v>0.06553500000000001</v>
      </c>
      <c r="S262" s="202">
        <v>0</v>
      </c>
      <c r="T262" s="203">
        <f>S262*H262</f>
        <v>0</v>
      </c>
      <c r="U262" s="36"/>
      <c r="V262" s="36"/>
      <c r="W262" s="36"/>
      <c r="X262" s="36"/>
      <c r="Y262" s="36"/>
      <c r="Z262" s="36"/>
      <c r="AA262" s="36"/>
      <c r="AB262" s="36"/>
      <c r="AC262" s="36"/>
      <c r="AD262" s="36"/>
      <c r="AE262" s="36"/>
      <c r="AR262" s="204" t="s">
        <v>169</v>
      </c>
      <c r="AT262" s="204" t="s">
        <v>164</v>
      </c>
      <c r="AU262" s="204" t="s">
        <v>91</v>
      </c>
      <c r="AY262" s="18" t="s">
        <v>162</v>
      </c>
      <c r="BE262" s="205">
        <f>IF(N262="základní",J262,0)</f>
        <v>0</v>
      </c>
      <c r="BF262" s="205">
        <f>IF(N262="snížená",J262,0)</f>
        <v>0</v>
      </c>
      <c r="BG262" s="205">
        <f>IF(N262="zákl. přenesená",J262,0)</f>
        <v>0</v>
      </c>
      <c r="BH262" s="205">
        <f>IF(N262="sníž. přenesená",J262,0)</f>
        <v>0</v>
      </c>
      <c r="BI262" s="205">
        <f>IF(N262="nulová",J262,0)</f>
        <v>0</v>
      </c>
      <c r="BJ262" s="18" t="s">
        <v>89</v>
      </c>
      <c r="BK262" s="205">
        <f>ROUND(I262*H262,2)</f>
        <v>0</v>
      </c>
      <c r="BL262" s="18" t="s">
        <v>169</v>
      </c>
      <c r="BM262" s="204" t="s">
        <v>1684</v>
      </c>
    </row>
    <row r="263" spans="1:47" s="2" customFormat="1" ht="19.5">
      <c r="A263" s="36"/>
      <c r="B263" s="37"/>
      <c r="C263" s="38"/>
      <c r="D263" s="208" t="s">
        <v>271</v>
      </c>
      <c r="E263" s="38"/>
      <c r="F263" s="250" t="s">
        <v>1659</v>
      </c>
      <c r="G263" s="38"/>
      <c r="H263" s="38"/>
      <c r="I263" s="251"/>
      <c r="J263" s="38"/>
      <c r="K263" s="38"/>
      <c r="L263" s="41"/>
      <c r="M263" s="252"/>
      <c r="N263" s="253"/>
      <c r="O263" s="73"/>
      <c r="P263" s="73"/>
      <c r="Q263" s="73"/>
      <c r="R263" s="73"/>
      <c r="S263" s="73"/>
      <c r="T263" s="74"/>
      <c r="U263" s="36"/>
      <c r="V263" s="36"/>
      <c r="W263" s="36"/>
      <c r="X263" s="36"/>
      <c r="Y263" s="36"/>
      <c r="Z263" s="36"/>
      <c r="AA263" s="36"/>
      <c r="AB263" s="36"/>
      <c r="AC263" s="36"/>
      <c r="AD263" s="36"/>
      <c r="AE263" s="36"/>
      <c r="AT263" s="18" t="s">
        <v>271</v>
      </c>
      <c r="AU263" s="18" t="s">
        <v>91</v>
      </c>
    </row>
    <row r="264" spans="2:51" s="13" customFormat="1" ht="12">
      <c r="B264" s="206"/>
      <c r="C264" s="207"/>
      <c r="D264" s="208" t="s">
        <v>171</v>
      </c>
      <c r="E264" s="209" t="s">
        <v>1</v>
      </c>
      <c r="F264" s="210" t="s">
        <v>1560</v>
      </c>
      <c r="G264" s="207"/>
      <c r="H264" s="209" t="s">
        <v>1</v>
      </c>
      <c r="I264" s="211"/>
      <c r="J264" s="207"/>
      <c r="K264" s="207"/>
      <c r="L264" s="212"/>
      <c r="M264" s="213"/>
      <c r="N264" s="214"/>
      <c r="O264" s="214"/>
      <c r="P264" s="214"/>
      <c r="Q264" s="214"/>
      <c r="R264" s="214"/>
      <c r="S264" s="214"/>
      <c r="T264" s="215"/>
      <c r="AT264" s="216" t="s">
        <v>171</v>
      </c>
      <c r="AU264" s="216" t="s">
        <v>91</v>
      </c>
      <c r="AV264" s="13" t="s">
        <v>89</v>
      </c>
      <c r="AW264" s="13" t="s">
        <v>38</v>
      </c>
      <c r="AX264" s="13" t="s">
        <v>82</v>
      </c>
      <c r="AY264" s="216" t="s">
        <v>162</v>
      </c>
    </row>
    <row r="265" spans="2:51" s="14" customFormat="1" ht="12">
      <c r="B265" s="217"/>
      <c r="C265" s="218"/>
      <c r="D265" s="208" t="s">
        <v>171</v>
      </c>
      <c r="E265" s="219" t="s">
        <v>1</v>
      </c>
      <c r="F265" s="220" t="s">
        <v>1572</v>
      </c>
      <c r="G265" s="218"/>
      <c r="H265" s="221">
        <v>128.5</v>
      </c>
      <c r="I265" s="222"/>
      <c r="J265" s="218"/>
      <c r="K265" s="218"/>
      <c r="L265" s="223"/>
      <c r="M265" s="224"/>
      <c r="N265" s="225"/>
      <c r="O265" s="225"/>
      <c r="P265" s="225"/>
      <c r="Q265" s="225"/>
      <c r="R265" s="225"/>
      <c r="S265" s="225"/>
      <c r="T265" s="226"/>
      <c r="AT265" s="227" t="s">
        <v>171</v>
      </c>
      <c r="AU265" s="227" t="s">
        <v>91</v>
      </c>
      <c r="AV265" s="14" t="s">
        <v>91</v>
      </c>
      <c r="AW265" s="14" t="s">
        <v>38</v>
      </c>
      <c r="AX265" s="14" t="s">
        <v>82</v>
      </c>
      <c r="AY265" s="227" t="s">
        <v>162</v>
      </c>
    </row>
    <row r="266" spans="2:51" s="15" customFormat="1" ht="12">
      <c r="B266" s="228"/>
      <c r="C266" s="229"/>
      <c r="D266" s="208" t="s">
        <v>171</v>
      </c>
      <c r="E266" s="230" t="s">
        <v>1</v>
      </c>
      <c r="F266" s="231" t="s">
        <v>174</v>
      </c>
      <c r="G266" s="229"/>
      <c r="H266" s="232">
        <v>128.5</v>
      </c>
      <c r="I266" s="233"/>
      <c r="J266" s="229"/>
      <c r="K266" s="229"/>
      <c r="L266" s="234"/>
      <c r="M266" s="235"/>
      <c r="N266" s="236"/>
      <c r="O266" s="236"/>
      <c r="P266" s="236"/>
      <c r="Q266" s="236"/>
      <c r="R266" s="236"/>
      <c r="S266" s="236"/>
      <c r="T266" s="237"/>
      <c r="AT266" s="238" t="s">
        <v>171</v>
      </c>
      <c r="AU266" s="238" t="s">
        <v>91</v>
      </c>
      <c r="AV266" s="15" t="s">
        <v>169</v>
      </c>
      <c r="AW266" s="15" t="s">
        <v>38</v>
      </c>
      <c r="AX266" s="15" t="s">
        <v>89</v>
      </c>
      <c r="AY266" s="238" t="s">
        <v>162</v>
      </c>
    </row>
    <row r="267" spans="1:65" s="2" customFormat="1" ht="16.5" customHeight="1">
      <c r="A267" s="36"/>
      <c r="B267" s="37"/>
      <c r="C267" s="193" t="s">
        <v>353</v>
      </c>
      <c r="D267" s="193" t="s">
        <v>164</v>
      </c>
      <c r="E267" s="194" t="s">
        <v>1685</v>
      </c>
      <c r="F267" s="195" t="s">
        <v>1686</v>
      </c>
      <c r="G267" s="196" t="s">
        <v>167</v>
      </c>
      <c r="H267" s="197">
        <v>128.5</v>
      </c>
      <c r="I267" s="198"/>
      <c r="J267" s="199">
        <f>ROUND(I267*H267,2)</f>
        <v>0</v>
      </c>
      <c r="K267" s="195" t="s">
        <v>168</v>
      </c>
      <c r="L267" s="41"/>
      <c r="M267" s="200" t="s">
        <v>1</v>
      </c>
      <c r="N267" s="201" t="s">
        <v>47</v>
      </c>
      <c r="O267" s="73"/>
      <c r="P267" s="202">
        <f>O267*H267</f>
        <v>0</v>
      </c>
      <c r="Q267" s="202">
        <v>0.15559</v>
      </c>
      <c r="R267" s="202">
        <f>Q267*H267</f>
        <v>19.993315</v>
      </c>
      <c r="S267" s="202">
        <v>0</v>
      </c>
      <c r="T267" s="203">
        <f>S267*H267</f>
        <v>0</v>
      </c>
      <c r="U267" s="36"/>
      <c r="V267" s="36"/>
      <c r="W267" s="36"/>
      <c r="X267" s="36"/>
      <c r="Y267" s="36"/>
      <c r="Z267" s="36"/>
      <c r="AA267" s="36"/>
      <c r="AB267" s="36"/>
      <c r="AC267" s="36"/>
      <c r="AD267" s="36"/>
      <c r="AE267" s="36"/>
      <c r="AR267" s="204" t="s">
        <v>169</v>
      </c>
      <c r="AT267" s="204" t="s">
        <v>164</v>
      </c>
      <c r="AU267" s="204" t="s">
        <v>91</v>
      </c>
      <c r="AY267" s="18" t="s">
        <v>162</v>
      </c>
      <c r="BE267" s="205">
        <f>IF(N267="základní",J267,0)</f>
        <v>0</v>
      </c>
      <c r="BF267" s="205">
        <f>IF(N267="snížená",J267,0)</f>
        <v>0</v>
      </c>
      <c r="BG267" s="205">
        <f>IF(N267="zákl. přenesená",J267,0)</f>
        <v>0</v>
      </c>
      <c r="BH267" s="205">
        <f>IF(N267="sníž. přenesená",J267,0)</f>
        <v>0</v>
      </c>
      <c r="BI267" s="205">
        <f>IF(N267="nulová",J267,0)</f>
        <v>0</v>
      </c>
      <c r="BJ267" s="18" t="s">
        <v>89</v>
      </c>
      <c r="BK267" s="205">
        <f>ROUND(I267*H267,2)</f>
        <v>0</v>
      </c>
      <c r="BL267" s="18" t="s">
        <v>169</v>
      </c>
      <c r="BM267" s="204" t="s">
        <v>1687</v>
      </c>
    </row>
    <row r="268" spans="1:47" s="2" customFormat="1" ht="19.5">
      <c r="A268" s="36"/>
      <c r="B268" s="37"/>
      <c r="C268" s="38"/>
      <c r="D268" s="208" t="s">
        <v>271</v>
      </c>
      <c r="E268" s="38"/>
      <c r="F268" s="250" t="s">
        <v>1659</v>
      </c>
      <c r="G268" s="38"/>
      <c r="H268" s="38"/>
      <c r="I268" s="251"/>
      <c r="J268" s="38"/>
      <c r="K268" s="38"/>
      <c r="L268" s="41"/>
      <c r="M268" s="252"/>
      <c r="N268" s="253"/>
      <c r="O268" s="73"/>
      <c r="P268" s="73"/>
      <c r="Q268" s="73"/>
      <c r="R268" s="73"/>
      <c r="S268" s="73"/>
      <c r="T268" s="74"/>
      <c r="U268" s="36"/>
      <c r="V268" s="36"/>
      <c r="W268" s="36"/>
      <c r="X268" s="36"/>
      <c r="Y268" s="36"/>
      <c r="Z268" s="36"/>
      <c r="AA268" s="36"/>
      <c r="AB268" s="36"/>
      <c r="AC268" s="36"/>
      <c r="AD268" s="36"/>
      <c r="AE268" s="36"/>
      <c r="AT268" s="18" t="s">
        <v>271</v>
      </c>
      <c r="AU268" s="18" t="s">
        <v>91</v>
      </c>
    </row>
    <row r="269" spans="2:51" s="13" customFormat="1" ht="12">
      <c r="B269" s="206"/>
      <c r="C269" s="207"/>
      <c r="D269" s="208" t="s">
        <v>171</v>
      </c>
      <c r="E269" s="209" t="s">
        <v>1</v>
      </c>
      <c r="F269" s="210" t="s">
        <v>1560</v>
      </c>
      <c r="G269" s="207"/>
      <c r="H269" s="209" t="s">
        <v>1</v>
      </c>
      <c r="I269" s="211"/>
      <c r="J269" s="207"/>
      <c r="K269" s="207"/>
      <c r="L269" s="212"/>
      <c r="M269" s="213"/>
      <c r="N269" s="214"/>
      <c r="O269" s="214"/>
      <c r="P269" s="214"/>
      <c r="Q269" s="214"/>
      <c r="R269" s="214"/>
      <c r="S269" s="214"/>
      <c r="T269" s="215"/>
      <c r="AT269" s="216" t="s">
        <v>171</v>
      </c>
      <c r="AU269" s="216" t="s">
        <v>91</v>
      </c>
      <c r="AV269" s="13" t="s">
        <v>89</v>
      </c>
      <c r="AW269" s="13" t="s">
        <v>38</v>
      </c>
      <c r="AX269" s="13" t="s">
        <v>82</v>
      </c>
      <c r="AY269" s="216" t="s">
        <v>162</v>
      </c>
    </row>
    <row r="270" spans="2:51" s="14" customFormat="1" ht="12">
      <c r="B270" s="217"/>
      <c r="C270" s="218"/>
      <c r="D270" s="208" t="s">
        <v>171</v>
      </c>
      <c r="E270" s="219" t="s">
        <v>1</v>
      </c>
      <c r="F270" s="220" t="s">
        <v>1572</v>
      </c>
      <c r="G270" s="218"/>
      <c r="H270" s="221">
        <v>128.5</v>
      </c>
      <c r="I270" s="222"/>
      <c r="J270" s="218"/>
      <c r="K270" s="218"/>
      <c r="L270" s="223"/>
      <c r="M270" s="224"/>
      <c r="N270" s="225"/>
      <c r="O270" s="225"/>
      <c r="P270" s="225"/>
      <c r="Q270" s="225"/>
      <c r="R270" s="225"/>
      <c r="S270" s="225"/>
      <c r="T270" s="226"/>
      <c r="AT270" s="227" t="s">
        <v>171</v>
      </c>
      <c r="AU270" s="227" t="s">
        <v>91</v>
      </c>
      <c r="AV270" s="14" t="s">
        <v>91</v>
      </c>
      <c r="AW270" s="14" t="s">
        <v>38</v>
      </c>
      <c r="AX270" s="14" t="s">
        <v>82</v>
      </c>
      <c r="AY270" s="227" t="s">
        <v>162</v>
      </c>
    </row>
    <row r="271" spans="2:51" s="15" customFormat="1" ht="12">
      <c r="B271" s="228"/>
      <c r="C271" s="229"/>
      <c r="D271" s="208" t="s">
        <v>171</v>
      </c>
      <c r="E271" s="230" t="s">
        <v>1</v>
      </c>
      <c r="F271" s="231" t="s">
        <v>174</v>
      </c>
      <c r="G271" s="229"/>
      <c r="H271" s="232">
        <v>128.5</v>
      </c>
      <c r="I271" s="233"/>
      <c r="J271" s="229"/>
      <c r="K271" s="229"/>
      <c r="L271" s="234"/>
      <c r="M271" s="235"/>
      <c r="N271" s="236"/>
      <c r="O271" s="236"/>
      <c r="P271" s="236"/>
      <c r="Q271" s="236"/>
      <c r="R271" s="236"/>
      <c r="S271" s="236"/>
      <c r="T271" s="237"/>
      <c r="AT271" s="238" t="s">
        <v>171</v>
      </c>
      <c r="AU271" s="238" t="s">
        <v>91</v>
      </c>
      <c r="AV271" s="15" t="s">
        <v>169</v>
      </c>
      <c r="AW271" s="15" t="s">
        <v>38</v>
      </c>
      <c r="AX271" s="15" t="s">
        <v>89</v>
      </c>
      <c r="AY271" s="238" t="s">
        <v>162</v>
      </c>
    </row>
    <row r="272" spans="1:65" s="2" customFormat="1" ht="16.5" customHeight="1">
      <c r="A272" s="36"/>
      <c r="B272" s="37"/>
      <c r="C272" s="193" t="s">
        <v>357</v>
      </c>
      <c r="D272" s="193" t="s">
        <v>164</v>
      </c>
      <c r="E272" s="194" t="s">
        <v>1688</v>
      </c>
      <c r="F272" s="195" t="s">
        <v>1689</v>
      </c>
      <c r="G272" s="196" t="s">
        <v>167</v>
      </c>
      <c r="H272" s="197">
        <v>25</v>
      </c>
      <c r="I272" s="198"/>
      <c r="J272" s="199">
        <f>ROUND(I272*H272,2)</f>
        <v>0</v>
      </c>
      <c r="K272" s="195" t="s">
        <v>168</v>
      </c>
      <c r="L272" s="41"/>
      <c r="M272" s="200" t="s">
        <v>1</v>
      </c>
      <c r="N272" s="201" t="s">
        <v>47</v>
      </c>
      <c r="O272" s="73"/>
      <c r="P272" s="202">
        <f>O272*H272</f>
        <v>0</v>
      </c>
      <c r="Q272" s="202">
        <v>0.08425</v>
      </c>
      <c r="R272" s="202">
        <f>Q272*H272</f>
        <v>2.10625</v>
      </c>
      <c r="S272" s="202">
        <v>0</v>
      </c>
      <c r="T272" s="203">
        <f>S272*H272</f>
        <v>0</v>
      </c>
      <c r="U272" s="36"/>
      <c r="V272" s="36"/>
      <c r="W272" s="36"/>
      <c r="X272" s="36"/>
      <c r="Y272" s="36"/>
      <c r="Z272" s="36"/>
      <c r="AA272" s="36"/>
      <c r="AB272" s="36"/>
      <c r="AC272" s="36"/>
      <c r="AD272" s="36"/>
      <c r="AE272" s="36"/>
      <c r="AR272" s="204" t="s">
        <v>169</v>
      </c>
      <c r="AT272" s="204" t="s">
        <v>164</v>
      </c>
      <c r="AU272" s="204" t="s">
        <v>91</v>
      </c>
      <c r="AY272" s="18" t="s">
        <v>162</v>
      </c>
      <c r="BE272" s="205">
        <f>IF(N272="základní",J272,0)</f>
        <v>0</v>
      </c>
      <c r="BF272" s="205">
        <f>IF(N272="snížená",J272,0)</f>
        <v>0</v>
      </c>
      <c r="BG272" s="205">
        <f>IF(N272="zákl. přenesená",J272,0)</f>
        <v>0</v>
      </c>
      <c r="BH272" s="205">
        <f>IF(N272="sníž. přenesená",J272,0)</f>
        <v>0</v>
      </c>
      <c r="BI272" s="205">
        <f>IF(N272="nulová",J272,0)</f>
        <v>0</v>
      </c>
      <c r="BJ272" s="18" t="s">
        <v>89</v>
      </c>
      <c r="BK272" s="205">
        <f>ROUND(I272*H272,2)</f>
        <v>0</v>
      </c>
      <c r="BL272" s="18" t="s">
        <v>169</v>
      </c>
      <c r="BM272" s="204" t="s">
        <v>1690</v>
      </c>
    </row>
    <row r="273" spans="2:51" s="13" customFormat="1" ht="12">
      <c r="B273" s="206"/>
      <c r="C273" s="207"/>
      <c r="D273" s="208" t="s">
        <v>171</v>
      </c>
      <c r="E273" s="209" t="s">
        <v>1</v>
      </c>
      <c r="F273" s="210" t="s">
        <v>1560</v>
      </c>
      <c r="G273" s="207"/>
      <c r="H273" s="209" t="s">
        <v>1</v>
      </c>
      <c r="I273" s="211"/>
      <c r="J273" s="207"/>
      <c r="K273" s="207"/>
      <c r="L273" s="212"/>
      <c r="M273" s="213"/>
      <c r="N273" s="214"/>
      <c r="O273" s="214"/>
      <c r="P273" s="214"/>
      <c r="Q273" s="214"/>
      <c r="R273" s="214"/>
      <c r="S273" s="214"/>
      <c r="T273" s="215"/>
      <c r="AT273" s="216" t="s">
        <v>171</v>
      </c>
      <c r="AU273" s="216" t="s">
        <v>91</v>
      </c>
      <c r="AV273" s="13" t="s">
        <v>89</v>
      </c>
      <c r="AW273" s="13" t="s">
        <v>38</v>
      </c>
      <c r="AX273" s="13" t="s">
        <v>82</v>
      </c>
      <c r="AY273" s="216" t="s">
        <v>162</v>
      </c>
    </row>
    <row r="274" spans="2:51" s="14" customFormat="1" ht="12">
      <c r="B274" s="217"/>
      <c r="C274" s="218"/>
      <c r="D274" s="208" t="s">
        <v>171</v>
      </c>
      <c r="E274" s="219" t="s">
        <v>1</v>
      </c>
      <c r="F274" s="220" t="s">
        <v>1561</v>
      </c>
      <c r="G274" s="218"/>
      <c r="H274" s="221">
        <v>25</v>
      </c>
      <c r="I274" s="222"/>
      <c r="J274" s="218"/>
      <c r="K274" s="218"/>
      <c r="L274" s="223"/>
      <c r="M274" s="224"/>
      <c r="N274" s="225"/>
      <c r="O274" s="225"/>
      <c r="P274" s="225"/>
      <c r="Q274" s="225"/>
      <c r="R274" s="225"/>
      <c r="S274" s="225"/>
      <c r="T274" s="226"/>
      <c r="AT274" s="227" t="s">
        <v>171</v>
      </c>
      <c r="AU274" s="227" t="s">
        <v>91</v>
      </c>
      <c r="AV274" s="14" t="s">
        <v>91</v>
      </c>
      <c r="AW274" s="14" t="s">
        <v>38</v>
      </c>
      <c r="AX274" s="14" t="s">
        <v>82</v>
      </c>
      <c r="AY274" s="227" t="s">
        <v>162</v>
      </c>
    </row>
    <row r="275" spans="2:51" s="15" customFormat="1" ht="12">
      <c r="B275" s="228"/>
      <c r="C275" s="229"/>
      <c r="D275" s="208" t="s">
        <v>171</v>
      </c>
      <c r="E275" s="230" t="s">
        <v>1</v>
      </c>
      <c r="F275" s="231" t="s">
        <v>174</v>
      </c>
      <c r="G275" s="229"/>
      <c r="H275" s="232">
        <v>25</v>
      </c>
      <c r="I275" s="233"/>
      <c r="J275" s="229"/>
      <c r="K275" s="229"/>
      <c r="L275" s="234"/>
      <c r="M275" s="235"/>
      <c r="N275" s="236"/>
      <c r="O275" s="236"/>
      <c r="P275" s="236"/>
      <c r="Q275" s="236"/>
      <c r="R275" s="236"/>
      <c r="S275" s="236"/>
      <c r="T275" s="237"/>
      <c r="AT275" s="238" t="s">
        <v>171</v>
      </c>
      <c r="AU275" s="238" t="s">
        <v>91</v>
      </c>
      <c r="AV275" s="15" t="s">
        <v>169</v>
      </c>
      <c r="AW275" s="15" t="s">
        <v>38</v>
      </c>
      <c r="AX275" s="15" t="s">
        <v>89</v>
      </c>
      <c r="AY275" s="238" t="s">
        <v>162</v>
      </c>
    </row>
    <row r="276" spans="1:65" s="2" customFormat="1" ht="16.5" customHeight="1">
      <c r="A276" s="36"/>
      <c r="B276" s="37"/>
      <c r="C276" s="193" t="s">
        <v>361</v>
      </c>
      <c r="D276" s="193" t="s">
        <v>164</v>
      </c>
      <c r="E276" s="194" t="s">
        <v>1691</v>
      </c>
      <c r="F276" s="195" t="s">
        <v>1692</v>
      </c>
      <c r="G276" s="196" t="s">
        <v>167</v>
      </c>
      <c r="H276" s="197">
        <v>37.5</v>
      </c>
      <c r="I276" s="198"/>
      <c r="J276" s="199">
        <f>ROUND(I276*H276,2)</f>
        <v>0</v>
      </c>
      <c r="K276" s="195" t="s">
        <v>168</v>
      </c>
      <c r="L276" s="41"/>
      <c r="M276" s="200" t="s">
        <v>1</v>
      </c>
      <c r="N276" s="201" t="s">
        <v>47</v>
      </c>
      <c r="O276" s="73"/>
      <c r="P276" s="202">
        <f>O276*H276</f>
        <v>0</v>
      </c>
      <c r="Q276" s="202">
        <v>0.10362</v>
      </c>
      <c r="R276" s="202">
        <f>Q276*H276</f>
        <v>3.8857500000000003</v>
      </c>
      <c r="S276" s="202">
        <v>0</v>
      </c>
      <c r="T276" s="203">
        <f>S276*H276</f>
        <v>0</v>
      </c>
      <c r="U276" s="36"/>
      <c r="V276" s="36"/>
      <c r="W276" s="36"/>
      <c r="X276" s="36"/>
      <c r="Y276" s="36"/>
      <c r="Z276" s="36"/>
      <c r="AA276" s="36"/>
      <c r="AB276" s="36"/>
      <c r="AC276" s="36"/>
      <c r="AD276" s="36"/>
      <c r="AE276" s="36"/>
      <c r="AR276" s="204" t="s">
        <v>169</v>
      </c>
      <c r="AT276" s="204" t="s">
        <v>164</v>
      </c>
      <c r="AU276" s="204" t="s">
        <v>91</v>
      </c>
      <c r="AY276" s="18" t="s">
        <v>162</v>
      </c>
      <c r="BE276" s="205">
        <f>IF(N276="základní",J276,0)</f>
        <v>0</v>
      </c>
      <c r="BF276" s="205">
        <f>IF(N276="snížená",J276,0)</f>
        <v>0</v>
      </c>
      <c r="BG276" s="205">
        <f>IF(N276="zákl. přenesená",J276,0)</f>
        <v>0</v>
      </c>
      <c r="BH276" s="205">
        <f>IF(N276="sníž. přenesená",J276,0)</f>
        <v>0</v>
      </c>
      <c r="BI276" s="205">
        <f>IF(N276="nulová",J276,0)</f>
        <v>0</v>
      </c>
      <c r="BJ276" s="18" t="s">
        <v>89</v>
      </c>
      <c r="BK276" s="205">
        <f>ROUND(I276*H276,2)</f>
        <v>0</v>
      </c>
      <c r="BL276" s="18" t="s">
        <v>169</v>
      </c>
      <c r="BM276" s="204" t="s">
        <v>1693</v>
      </c>
    </row>
    <row r="277" spans="2:51" s="13" customFormat="1" ht="12">
      <c r="B277" s="206"/>
      <c r="C277" s="207"/>
      <c r="D277" s="208" t="s">
        <v>171</v>
      </c>
      <c r="E277" s="209" t="s">
        <v>1</v>
      </c>
      <c r="F277" s="210" t="s">
        <v>1560</v>
      </c>
      <c r="G277" s="207"/>
      <c r="H277" s="209" t="s">
        <v>1</v>
      </c>
      <c r="I277" s="211"/>
      <c r="J277" s="207"/>
      <c r="K277" s="207"/>
      <c r="L277" s="212"/>
      <c r="M277" s="213"/>
      <c r="N277" s="214"/>
      <c r="O277" s="214"/>
      <c r="P277" s="214"/>
      <c r="Q277" s="214"/>
      <c r="R277" s="214"/>
      <c r="S277" s="214"/>
      <c r="T277" s="215"/>
      <c r="AT277" s="216" t="s">
        <v>171</v>
      </c>
      <c r="AU277" s="216" t="s">
        <v>91</v>
      </c>
      <c r="AV277" s="13" t="s">
        <v>89</v>
      </c>
      <c r="AW277" s="13" t="s">
        <v>38</v>
      </c>
      <c r="AX277" s="13" t="s">
        <v>82</v>
      </c>
      <c r="AY277" s="216" t="s">
        <v>162</v>
      </c>
    </row>
    <row r="278" spans="2:51" s="14" customFormat="1" ht="12">
      <c r="B278" s="217"/>
      <c r="C278" s="218"/>
      <c r="D278" s="208" t="s">
        <v>171</v>
      </c>
      <c r="E278" s="219" t="s">
        <v>1</v>
      </c>
      <c r="F278" s="220" t="s">
        <v>1565</v>
      </c>
      <c r="G278" s="218"/>
      <c r="H278" s="221">
        <v>37.5</v>
      </c>
      <c r="I278" s="222"/>
      <c r="J278" s="218"/>
      <c r="K278" s="218"/>
      <c r="L278" s="223"/>
      <c r="M278" s="224"/>
      <c r="N278" s="225"/>
      <c r="O278" s="225"/>
      <c r="P278" s="225"/>
      <c r="Q278" s="225"/>
      <c r="R278" s="225"/>
      <c r="S278" s="225"/>
      <c r="T278" s="226"/>
      <c r="AT278" s="227" t="s">
        <v>171</v>
      </c>
      <c r="AU278" s="227" t="s">
        <v>91</v>
      </c>
      <c r="AV278" s="14" t="s">
        <v>91</v>
      </c>
      <c r="AW278" s="14" t="s">
        <v>38</v>
      </c>
      <c r="AX278" s="14" t="s">
        <v>82</v>
      </c>
      <c r="AY278" s="227" t="s">
        <v>162</v>
      </c>
    </row>
    <row r="279" spans="2:51" s="15" customFormat="1" ht="12">
      <c r="B279" s="228"/>
      <c r="C279" s="229"/>
      <c r="D279" s="208" t="s">
        <v>171</v>
      </c>
      <c r="E279" s="230" t="s">
        <v>1</v>
      </c>
      <c r="F279" s="231" t="s">
        <v>174</v>
      </c>
      <c r="G279" s="229"/>
      <c r="H279" s="232">
        <v>37.5</v>
      </c>
      <c r="I279" s="233"/>
      <c r="J279" s="229"/>
      <c r="K279" s="229"/>
      <c r="L279" s="234"/>
      <c r="M279" s="235"/>
      <c r="N279" s="236"/>
      <c r="O279" s="236"/>
      <c r="P279" s="236"/>
      <c r="Q279" s="236"/>
      <c r="R279" s="236"/>
      <c r="S279" s="236"/>
      <c r="T279" s="237"/>
      <c r="AT279" s="238" t="s">
        <v>171</v>
      </c>
      <c r="AU279" s="238" t="s">
        <v>91</v>
      </c>
      <c r="AV279" s="15" t="s">
        <v>169</v>
      </c>
      <c r="AW279" s="15" t="s">
        <v>38</v>
      </c>
      <c r="AX279" s="15" t="s">
        <v>89</v>
      </c>
      <c r="AY279" s="238" t="s">
        <v>162</v>
      </c>
    </row>
    <row r="280" spans="2:63" s="12" customFormat="1" ht="22.9" customHeight="1">
      <c r="B280" s="177"/>
      <c r="C280" s="178"/>
      <c r="D280" s="179" t="s">
        <v>81</v>
      </c>
      <c r="E280" s="191" t="s">
        <v>218</v>
      </c>
      <c r="F280" s="191" t="s">
        <v>373</v>
      </c>
      <c r="G280" s="178"/>
      <c r="H280" s="178"/>
      <c r="I280" s="181"/>
      <c r="J280" s="192">
        <f>BK280</f>
        <v>0</v>
      </c>
      <c r="K280" s="178"/>
      <c r="L280" s="183"/>
      <c r="M280" s="184"/>
      <c r="N280" s="185"/>
      <c r="O280" s="185"/>
      <c r="P280" s="186">
        <f>SUM(P281:P303)</f>
        <v>0</v>
      </c>
      <c r="Q280" s="185"/>
      <c r="R280" s="186">
        <f>SUM(R281:R303)</f>
        <v>24.23026</v>
      </c>
      <c r="S280" s="185"/>
      <c r="T280" s="187">
        <f>SUM(T281:T303)</f>
        <v>0</v>
      </c>
      <c r="AR280" s="188" t="s">
        <v>89</v>
      </c>
      <c r="AT280" s="189" t="s">
        <v>81</v>
      </c>
      <c r="AU280" s="189" t="s">
        <v>89</v>
      </c>
      <c r="AY280" s="188" t="s">
        <v>162</v>
      </c>
      <c r="BK280" s="190">
        <f>SUM(BK281:BK303)</f>
        <v>0</v>
      </c>
    </row>
    <row r="281" spans="1:65" s="2" customFormat="1" ht="16.5" customHeight="1">
      <c r="A281" s="36"/>
      <c r="B281" s="37"/>
      <c r="C281" s="193" t="s">
        <v>369</v>
      </c>
      <c r="D281" s="193" t="s">
        <v>164</v>
      </c>
      <c r="E281" s="194" t="s">
        <v>1694</v>
      </c>
      <c r="F281" s="195" t="s">
        <v>1695</v>
      </c>
      <c r="G281" s="196" t="s">
        <v>190</v>
      </c>
      <c r="H281" s="197">
        <v>86.1</v>
      </c>
      <c r="I281" s="198"/>
      <c r="J281" s="199">
        <f>ROUND(I281*H281,2)</f>
        <v>0</v>
      </c>
      <c r="K281" s="195" t="s">
        <v>168</v>
      </c>
      <c r="L281" s="41"/>
      <c r="M281" s="200" t="s">
        <v>1</v>
      </c>
      <c r="N281" s="201" t="s">
        <v>47</v>
      </c>
      <c r="O281" s="73"/>
      <c r="P281" s="202">
        <f>O281*H281</f>
        <v>0</v>
      </c>
      <c r="Q281" s="202">
        <v>0.1554</v>
      </c>
      <c r="R281" s="202">
        <f>Q281*H281</f>
        <v>13.37994</v>
      </c>
      <c r="S281" s="202">
        <v>0</v>
      </c>
      <c r="T281" s="203">
        <f>S281*H281</f>
        <v>0</v>
      </c>
      <c r="U281" s="36"/>
      <c r="V281" s="36"/>
      <c r="W281" s="36"/>
      <c r="X281" s="36"/>
      <c r="Y281" s="36"/>
      <c r="Z281" s="36"/>
      <c r="AA281" s="36"/>
      <c r="AB281" s="36"/>
      <c r="AC281" s="36"/>
      <c r="AD281" s="36"/>
      <c r="AE281" s="36"/>
      <c r="AR281" s="204" t="s">
        <v>169</v>
      </c>
      <c r="AT281" s="204" t="s">
        <v>164</v>
      </c>
      <c r="AU281" s="204" t="s">
        <v>91</v>
      </c>
      <c r="AY281" s="18" t="s">
        <v>162</v>
      </c>
      <c r="BE281" s="205">
        <f>IF(N281="základní",J281,0)</f>
        <v>0</v>
      </c>
      <c r="BF281" s="205">
        <f>IF(N281="snížená",J281,0)</f>
        <v>0</v>
      </c>
      <c r="BG281" s="205">
        <f>IF(N281="zákl. přenesená",J281,0)</f>
        <v>0</v>
      </c>
      <c r="BH281" s="205">
        <f>IF(N281="sníž. přenesená",J281,0)</f>
        <v>0</v>
      </c>
      <c r="BI281" s="205">
        <f>IF(N281="nulová",J281,0)</f>
        <v>0</v>
      </c>
      <c r="BJ281" s="18" t="s">
        <v>89</v>
      </c>
      <c r="BK281" s="205">
        <f>ROUND(I281*H281,2)</f>
        <v>0</v>
      </c>
      <c r="BL281" s="18" t="s">
        <v>169</v>
      </c>
      <c r="BM281" s="204" t="s">
        <v>1696</v>
      </c>
    </row>
    <row r="282" spans="1:47" s="2" customFormat="1" ht="19.5">
      <c r="A282" s="36"/>
      <c r="B282" s="37"/>
      <c r="C282" s="38"/>
      <c r="D282" s="208" t="s">
        <v>271</v>
      </c>
      <c r="E282" s="38"/>
      <c r="F282" s="250" t="s">
        <v>1697</v>
      </c>
      <c r="G282" s="38"/>
      <c r="H282" s="38"/>
      <c r="I282" s="251"/>
      <c r="J282" s="38"/>
      <c r="K282" s="38"/>
      <c r="L282" s="41"/>
      <c r="M282" s="252"/>
      <c r="N282" s="253"/>
      <c r="O282" s="73"/>
      <c r="P282" s="73"/>
      <c r="Q282" s="73"/>
      <c r="R282" s="73"/>
      <c r="S282" s="73"/>
      <c r="T282" s="74"/>
      <c r="U282" s="36"/>
      <c r="V282" s="36"/>
      <c r="W282" s="36"/>
      <c r="X282" s="36"/>
      <c r="Y282" s="36"/>
      <c r="Z282" s="36"/>
      <c r="AA282" s="36"/>
      <c r="AB282" s="36"/>
      <c r="AC282" s="36"/>
      <c r="AD282" s="36"/>
      <c r="AE282" s="36"/>
      <c r="AT282" s="18" t="s">
        <v>271</v>
      </c>
      <c r="AU282" s="18" t="s">
        <v>91</v>
      </c>
    </row>
    <row r="283" spans="2:51" s="13" customFormat="1" ht="12">
      <c r="B283" s="206"/>
      <c r="C283" s="207"/>
      <c r="D283" s="208" t="s">
        <v>171</v>
      </c>
      <c r="E283" s="209" t="s">
        <v>1</v>
      </c>
      <c r="F283" s="210" t="s">
        <v>1560</v>
      </c>
      <c r="G283" s="207"/>
      <c r="H283" s="209" t="s">
        <v>1</v>
      </c>
      <c r="I283" s="211"/>
      <c r="J283" s="207"/>
      <c r="K283" s="207"/>
      <c r="L283" s="212"/>
      <c r="M283" s="213"/>
      <c r="N283" s="214"/>
      <c r="O283" s="214"/>
      <c r="P283" s="214"/>
      <c r="Q283" s="214"/>
      <c r="R283" s="214"/>
      <c r="S283" s="214"/>
      <c r="T283" s="215"/>
      <c r="AT283" s="216" t="s">
        <v>171</v>
      </c>
      <c r="AU283" s="216" t="s">
        <v>91</v>
      </c>
      <c r="AV283" s="13" t="s">
        <v>89</v>
      </c>
      <c r="AW283" s="13" t="s">
        <v>38</v>
      </c>
      <c r="AX283" s="13" t="s">
        <v>82</v>
      </c>
      <c r="AY283" s="216" t="s">
        <v>162</v>
      </c>
    </row>
    <row r="284" spans="2:51" s="14" customFormat="1" ht="12">
      <c r="B284" s="217"/>
      <c r="C284" s="218"/>
      <c r="D284" s="208" t="s">
        <v>171</v>
      </c>
      <c r="E284" s="219" t="s">
        <v>1</v>
      </c>
      <c r="F284" s="220" t="s">
        <v>1583</v>
      </c>
      <c r="G284" s="218"/>
      <c r="H284" s="221">
        <v>81.1</v>
      </c>
      <c r="I284" s="222"/>
      <c r="J284" s="218"/>
      <c r="K284" s="218"/>
      <c r="L284" s="223"/>
      <c r="M284" s="224"/>
      <c r="N284" s="225"/>
      <c r="O284" s="225"/>
      <c r="P284" s="225"/>
      <c r="Q284" s="225"/>
      <c r="R284" s="225"/>
      <c r="S284" s="225"/>
      <c r="T284" s="226"/>
      <c r="AT284" s="227" t="s">
        <v>171</v>
      </c>
      <c r="AU284" s="227" t="s">
        <v>91</v>
      </c>
      <c r="AV284" s="14" t="s">
        <v>91</v>
      </c>
      <c r="AW284" s="14" t="s">
        <v>38</v>
      </c>
      <c r="AX284" s="14" t="s">
        <v>82</v>
      </c>
      <c r="AY284" s="227" t="s">
        <v>162</v>
      </c>
    </row>
    <row r="285" spans="2:51" s="14" customFormat="1" ht="12">
      <c r="B285" s="217"/>
      <c r="C285" s="218"/>
      <c r="D285" s="208" t="s">
        <v>171</v>
      </c>
      <c r="E285" s="219" t="s">
        <v>1</v>
      </c>
      <c r="F285" s="220" t="s">
        <v>1584</v>
      </c>
      <c r="G285" s="218"/>
      <c r="H285" s="221">
        <v>5</v>
      </c>
      <c r="I285" s="222"/>
      <c r="J285" s="218"/>
      <c r="K285" s="218"/>
      <c r="L285" s="223"/>
      <c r="M285" s="224"/>
      <c r="N285" s="225"/>
      <c r="O285" s="225"/>
      <c r="P285" s="225"/>
      <c r="Q285" s="225"/>
      <c r="R285" s="225"/>
      <c r="S285" s="225"/>
      <c r="T285" s="226"/>
      <c r="AT285" s="227" t="s">
        <v>171</v>
      </c>
      <c r="AU285" s="227" t="s">
        <v>91</v>
      </c>
      <c r="AV285" s="14" t="s">
        <v>91</v>
      </c>
      <c r="AW285" s="14" t="s">
        <v>38</v>
      </c>
      <c r="AX285" s="14" t="s">
        <v>82</v>
      </c>
      <c r="AY285" s="227" t="s">
        <v>162</v>
      </c>
    </row>
    <row r="286" spans="2:51" s="15" customFormat="1" ht="12">
      <c r="B286" s="228"/>
      <c r="C286" s="229"/>
      <c r="D286" s="208" t="s">
        <v>171</v>
      </c>
      <c r="E286" s="230" t="s">
        <v>1</v>
      </c>
      <c r="F286" s="231" t="s">
        <v>174</v>
      </c>
      <c r="G286" s="229"/>
      <c r="H286" s="232">
        <v>86.1</v>
      </c>
      <c r="I286" s="233"/>
      <c r="J286" s="229"/>
      <c r="K286" s="229"/>
      <c r="L286" s="234"/>
      <c r="M286" s="235"/>
      <c r="N286" s="236"/>
      <c r="O286" s="236"/>
      <c r="P286" s="236"/>
      <c r="Q286" s="236"/>
      <c r="R286" s="236"/>
      <c r="S286" s="236"/>
      <c r="T286" s="237"/>
      <c r="AT286" s="238" t="s">
        <v>171</v>
      </c>
      <c r="AU286" s="238" t="s">
        <v>91</v>
      </c>
      <c r="AV286" s="15" t="s">
        <v>169</v>
      </c>
      <c r="AW286" s="15" t="s">
        <v>38</v>
      </c>
      <c r="AX286" s="15" t="s">
        <v>89</v>
      </c>
      <c r="AY286" s="238" t="s">
        <v>162</v>
      </c>
    </row>
    <row r="287" spans="1:65" s="2" customFormat="1" ht="16.5" customHeight="1">
      <c r="A287" s="36"/>
      <c r="B287" s="37"/>
      <c r="C287" s="254" t="s">
        <v>374</v>
      </c>
      <c r="D287" s="254" t="s">
        <v>283</v>
      </c>
      <c r="E287" s="255" t="s">
        <v>1698</v>
      </c>
      <c r="F287" s="256" t="s">
        <v>1699</v>
      </c>
      <c r="G287" s="257" t="s">
        <v>190</v>
      </c>
      <c r="H287" s="258">
        <v>94.71</v>
      </c>
      <c r="I287" s="259"/>
      <c r="J287" s="260">
        <f>ROUND(I287*H287,2)</f>
        <v>0</v>
      </c>
      <c r="K287" s="256" t="s">
        <v>168</v>
      </c>
      <c r="L287" s="261"/>
      <c r="M287" s="262" t="s">
        <v>1</v>
      </c>
      <c r="N287" s="263" t="s">
        <v>47</v>
      </c>
      <c r="O287" s="73"/>
      <c r="P287" s="202">
        <f>O287*H287</f>
        <v>0</v>
      </c>
      <c r="Q287" s="202">
        <v>0.08</v>
      </c>
      <c r="R287" s="202">
        <f>Q287*H287</f>
        <v>7.5767999999999995</v>
      </c>
      <c r="S287" s="202">
        <v>0</v>
      </c>
      <c r="T287" s="203">
        <f>S287*H287</f>
        <v>0</v>
      </c>
      <c r="U287" s="36"/>
      <c r="V287" s="36"/>
      <c r="W287" s="36"/>
      <c r="X287" s="36"/>
      <c r="Y287" s="36"/>
      <c r="Z287" s="36"/>
      <c r="AA287" s="36"/>
      <c r="AB287" s="36"/>
      <c r="AC287" s="36"/>
      <c r="AD287" s="36"/>
      <c r="AE287" s="36"/>
      <c r="AR287" s="204" t="s">
        <v>210</v>
      </c>
      <c r="AT287" s="204" t="s">
        <v>283</v>
      </c>
      <c r="AU287" s="204" t="s">
        <v>91</v>
      </c>
      <c r="AY287" s="18" t="s">
        <v>162</v>
      </c>
      <c r="BE287" s="205">
        <f>IF(N287="základní",J287,0)</f>
        <v>0</v>
      </c>
      <c r="BF287" s="205">
        <f>IF(N287="snížená",J287,0)</f>
        <v>0</v>
      </c>
      <c r="BG287" s="205">
        <f>IF(N287="zákl. přenesená",J287,0)</f>
        <v>0</v>
      </c>
      <c r="BH287" s="205">
        <f>IF(N287="sníž. přenesená",J287,0)</f>
        <v>0</v>
      </c>
      <c r="BI287" s="205">
        <f>IF(N287="nulová",J287,0)</f>
        <v>0</v>
      </c>
      <c r="BJ287" s="18" t="s">
        <v>89</v>
      </c>
      <c r="BK287" s="205">
        <f>ROUND(I287*H287,2)</f>
        <v>0</v>
      </c>
      <c r="BL287" s="18" t="s">
        <v>169</v>
      </c>
      <c r="BM287" s="204" t="s">
        <v>1700</v>
      </c>
    </row>
    <row r="288" spans="2:51" s="14" customFormat="1" ht="12">
      <c r="B288" s="217"/>
      <c r="C288" s="218"/>
      <c r="D288" s="208" t="s">
        <v>171</v>
      </c>
      <c r="E288" s="218"/>
      <c r="F288" s="220" t="s">
        <v>1701</v>
      </c>
      <c r="G288" s="218"/>
      <c r="H288" s="221">
        <v>94.71</v>
      </c>
      <c r="I288" s="222"/>
      <c r="J288" s="218"/>
      <c r="K288" s="218"/>
      <c r="L288" s="223"/>
      <c r="M288" s="224"/>
      <c r="N288" s="225"/>
      <c r="O288" s="225"/>
      <c r="P288" s="225"/>
      <c r="Q288" s="225"/>
      <c r="R288" s="225"/>
      <c r="S288" s="225"/>
      <c r="T288" s="226"/>
      <c r="AT288" s="227" t="s">
        <v>171</v>
      </c>
      <c r="AU288" s="227" t="s">
        <v>91</v>
      </c>
      <c r="AV288" s="14" t="s">
        <v>91</v>
      </c>
      <c r="AW288" s="14" t="s">
        <v>4</v>
      </c>
      <c r="AX288" s="14" t="s">
        <v>89</v>
      </c>
      <c r="AY288" s="227" t="s">
        <v>162</v>
      </c>
    </row>
    <row r="289" spans="1:65" s="2" customFormat="1" ht="16.5" customHeight="1">
      <c r="A289" s="36"/>
      <c r="B289" s="37"/>
      <c r="C289" s="193" t="s">
        <v>381</v>
      </c>
      <c r="D289" s="193" t="s">
        <v>164</v>
      </c>
      <c r="E289" s="194" t="s">
        <v>1702</v>
      </c>
      <c r="F289" s="195" t="s">
        <v>1703</v>
      </c>
      <c r="G289" s="196" t="s">
        <v>190</v>
      </c>
      <c r="H289" s="197">
        <v>25</v>
      </c>
      <c r="I289" s="198"/>
      <c r="J289" s="199">
        <f>ROUND(I289*H289,2)</f>
        <v>0</v>
      </c>
      <c r="K289" s="195" t="s">
        <v>168</v>
      </c>
      <c r="L289" s="41"/>
      <c r="M289" s="200" t="s">
        <v>1</v>
      </c>
      <c r="N289" s="201" t="s">
        <v>47</v>
      </c>
      <c r="O289" s="73"/>
      <c r="P289" s="202">
        <f>O289*H289</f>
        <v>0</v>
      </c>
      <c r="Q289" s="202">
        <v>0.10095</v>
      </c>
      <c r="R289" s="202">
        <f>Q289*H289</f>
        <v>2.52375</v>
      </c>
      <c r="S289" s="202">
        <v>0</v>
      </c>
      <c r="T289" s="203">
        <f>S289*H289</f>
        <v>0</v>
      </c>
      <c r="U289" s="36"/>
      <c r="V289" s="36"/>
      <c r="W289" s="36"/>
      <c r="X289" s="36"/>
      <c r="Y289" s="36"/>
      <c r="Z289" s="36"/>
      <c r="AA289" s="36"/>
      <c r="AB289" s="36"/>
      <c r="AC289" s="36"/>
      <c r="AD289" s="36"/>
      <c r="AE289" s="36"/>
      <c r="AR289" s="204" t="s">
        <v>169</v>
      </c>
      <c r="AT289" s="204" t="s">
        <v>164</v>
      </c>
      <c r="AU289" s="204" t="s">
        <v>91</v>
      </c>
      <c r="AY289" s="18" t="s">
        <v>162</v>
      </c>
      <c r="BE289" s="205">
        <f>IF(N289="základní",J289,0)</f>
        <v>0</v>
      </c>
      <c r="BF289" s="205">
        <f>IF(N289="snížená",J289,0)</f>
        <v>0</v>
      </c>
      <c r="BG289" s="205">
        <f>IF(N289="zákl. přenesená",J289,0)</f>
        <v>0</v>
      </c>
      <c r="BH289" s="205">
        <f>IF(N289="sníž. přenesená",J289,0)</f>
        <v>0</v>
      </c>
      <c r="BI289" s="205">
        <f>IF(N289="nulová",J289,0)</f>
        <v>0</v>
      </c>
      <c r="BJ289" s="18" t="s">
        <v>89</v>
      </c>
      <c r="BK289" s="205">
        <f>ROUND(I289*H289,2)</f>
        <v>0</v>
      </c>
      <c r="BL289" s="18" t="s">
        <v>169</v>
      </c>
      <c r="BM289" s="204" t="s">
        <v>1704</v>
      </c>
    </row>
    <row r="290" spans="1:47" s="2" customFormat="1" ht="19.5">
      <c r="A290" s="36"/>
      <c r="B290" s="37"/>
      <c r="C290" s="38"/>
      <c r="D290" s="208" t="s">
        <v>271</v>
      </c>
      <c r="E290" s="38"/>
      <c r="F290" s="250" t="s">
        <v>1697</v>
      </c>
      <c r="G290" s="38"/>
      <c r="H290" s="38"/>
      <c r="I290" s="251"/>
      <c r="J290" s="38"/>
      <c r="K290" s="38"/>
      <c r="L290" s="41"/>
      <c r="M290" s="252"/>
      <c r="N290" s="253"/>
      <c r="O290" s="73"/>
      <c r="P290" s="73"/>
      <c r="Q290" s="73"/>
      <c r="R290" s="73"/>
      <c r="S290" s="73"/>
      <c r="T290" s="74"/>
      <c r="U290" s="36"/>
      <c r="V290" s="36"/>
      <c r="W290" s="36"/>
      <c r="X290" s="36"/>
      <c r="Y290" s="36"/>
      <c r="Z290" s="36"/>
      <c r="AA290" s="36"/>
      <c r="AB290" s="36"/>
      <c r="AC290" s="36"/>
      <c r="AD290" s="36"/>
      <c r="AE290" s="36"/>
      <c r="AT290" s="18" t="s">
        <v>271</v>
      </c>
      <c r="AU290" s="18" t="s">
        <v>91</v>
      </c>
    </row>
    <row r="291" spans="1:65" s="2" customFormat="1" ht="16.5" customHeight="1">
      <c r="A291" s="36"/>
      <c r="B291" s="37"/>
      <c r="C291" s="254" t="s">
        <v>386</v>
      </c>
      <c r="D291" s="254" t="s">
        <v>283</v>
      </c>
      <c r="E291" s="255" t="s">
        <v>1705</v>
      </c>
      <c r="F291" s="256" t="s">
        <v>1706</v>
      </c>
      <c r="G291" s="257" t="s">
        <v>190</v>
      </c>
      <c r="H291" s="258">
        <v>27.5</v>
      </c>
      <c r="I291" s="259"/>
      <c r="J291" s="260">
        <f>ROUND(I291*H291,2)</f>
        <v>0</v>
      </c>
      <c r="K291" s="256" t="s">
        <v>168</v>
      </c>
      <c r="L291" s="261"/>
      <c r="M291" s="262" t="s">
        <v>1</v>
      </c>
      <c r="N291" s="263" t="s">
        <v>47</v>
      </c>
      <c r="O291" s="73"/>
      <c r="P291" s="202">
        <f>O291*H291</f>
        <v>0</v>
      </c>
      <c r="Q291" s="202">
        <v>0.024</v>
      </c>
      <c r="R291" s="202">
        <f>Q291*H291</f>
        <v>0.66</v>
      </c>
      <c r="S291" s="202">
        <v>0</v>
      </c>
      <c r="T291" s="203">
        <f>S291*H291</f>
        <v>0</v>
      </c>
      <c r="U291" s="36"/>
      <c r="V291" s="36"/>
      <c r="W291" s="36"/>
      <c r="X291" s="36"/>
      <c r="Y291" s="36"/>
      <c r="Z291" s="36"/>
      <c r="AA291" s="36"/>
      <c r="AB291" s="36"/>
      <c r="AC291" s="36"/>
      <c r="AD291" s="36"/>
      <c r="AE291" s="36"/>
      <c r="AR291" s="204" t="s">
        <v>210</v>
      </c>
      <c r="AT291" s="204" t="s">
        <v>283</v>
      </c>
      <c r="AU291" s="204" t="s">
        <v>91</v>
      </c>
      <c r="AY291" s="18" t="s">
        <v>162</v>
      </c>
      <c r="BE291" s="205">
        <f>IF(N291="základní",J291,0)</f>
        <v>0</v>
      </c>
      <c r="BF291" s="205">
        <f>IF(N291="snížená",J291,0)</f>
        <v>0</v>
      </c>
      <c r="BG291" s="205">
        <f>IF(N291="zákl. přenesená",J291,0)</f>
        <v>0</v>
      </c>
      <c r="BH291" s="205">
        <f>IF(N291="sníž. přenesená",J291,0)</f>
        <v>0</v>
      </c>
      <c r="BI291" s="205">
        <f>IF(N291="nulová",J291,0)</f>
        <v>0</v>
      </c>
      <c r="BJ291" s="18" t="s">
        <v>89</v>
      </c>
      <c r="BK291" s="205">
        <f>ROUND(I291*H291,2)</f>
        <v>0</v>
      </c>
      <c r="BL291" s="18" t="s">
        <v>169</v>
      </c>
      <c r="BM291" s="204" t="s">
        <v>1707</v>
      </c>
    </row>
    <row r="292" spans="2:51" s="14" customFormat="1" ht="12">
      <c r="B292" s="217"/>
      <c r="C292" s="218"/>
      <c r="D292" s="208" t="s">
        <v>171</v>
      </c>
      <c r="E292" s="218"/>
      <c r="F292" s="220" t="s">
        <v>1708</v>
      </c>
      <c r="G292" s="218"/>
      <c r="H292" s="221">
        <v>27.5</v>
      </c>
      <c r="I292" s="222"/>
      <c r="J292" s="218"/>
      <c r="K292" s="218"/>
      <c r="L292" s="223"/>
      <c r="M292" s="224"/>
      <c r="N292" s="225"/>
      <c r="O292" s="225"/>
      <c r="P292" s="225"/>
      <c r="Q292" s="225"/>
      <c r="R292" s="225"/>
      <c r="S292" s="225"/>
      <c r="T292" s="226"/>
      <c r="AT292" s="227" t="s">
        <v>171</v>
      </c>
      <c r="AU292" s="227" t="s">
        <v>91</v>
      </c>
      <c r="AV292" s="14" t="s">
        <v>91</v>
      </c>
      <c r="AW292" s="14" t="s">
        <v>4</v>
      </c>
      <c r="AX292" s="14" t="s">
        <v>89</v>
      </c>
      <c r="AY292" s="227" t="s">
        <v>162</v>
      </c>
    </row>
    <row r="293" spans="1:65" s="2" customFormat="1" ht="16.5" customHeight="1">
      <c r="A293" s="36"/>
      <c r="B293" s="37"/>
      <c r="C293" s="193" t="s">
        <v>390</v>
      </c>
      <c r="D293" s="193" t="s">
        <v>164</v>
      </c>
      <c r="E293" s="194" t="s">
        <v>1709</v>
      </c>
      <c r="F293" s="195" t="s">
        <v>1710</v>
      </c>
      <c r="G293" s="196" t="s">
        <v>167</v>
      </c>
      <c r="H293" s="197">
        <v>191</v>
      </c>
      <c r="I293" s="198"/>
      <c r="J293" s="199">
        <f>ROUND(I293*H293,2)</f>
        <v>0</v>
      </c>
      <c r="K293" s="195" t="s">
        <v>168</v>
      </c>
      <c r="L293" s="41"/>
      <c r="M293" s="200" t="s">
        <v>1</v>
      </c>
      <c r="N293" s="201" t="s">
        <v>47</v>
      </c>
      <c r="O293" s="73"/>
      <c r="P293" s="202">
        <f>O293*H293</f>
        <v>0</v>
      </c>
      <c r="Q293" s="202">
        <v>0.00047</v>
      </c>
      <c r="R293" s="202">
        <f>Q293*H293</f>
        <v>0.08977</v>
      </c>
      <c r="S293" s="202">
        <v>0</v>
      </c>
      <c r="T293" s="203">
        <f>S293*H293</f>
        <v>0</v>
      </c>
      <c r="U293" s="36"/>
      <c r="V293" s="36"/>
      <c r="W293" s="36"/>
      <c r="X293" s="36"/>
      <c r="Y293" s="36"/>
      <c r="Z293" s="36"/>
      <c r="AA293" s="36"/>
      <c r="AB293" s="36"/>
      <c r="AC293" s="36"/>
      <c r="AD293" s="36"/>
      <c r="AE293" s="36"/>
      <c r="AR293" s="204" t="s">
        <v>169</v>
      </c>
      <c r="AT293" s="204" t="s">
        <v>164</v>
      </c>
      <c r="AU293" s="204" t="s">
        <v>91</v>
      </c>
      <c r="AY293" s="18" t="s">
        <v>162</v>
      </c>
      <c r="BE293" s="205">
        <f>IF(N293="základní",J293,0)</f>
        <v>0</v>
      </c>
      <c r="BF293" s="205">
        <f>IF(N293="snížená",J293,0)</f>
        <v>0</v>
      </c>
      <c r="BG293" s="205">
        <f>IF(N293="zákl. přenesená",J293,0)</f>
        <v>0</v>
      </c>
      <c r="BH293" s="205">
        <f>IF(N293="sníž. přenesená",J293,0)</f>
        <v>0</v>
      </c>
      <c r="BI293" s="205">
        <f>IF(N293="nulová",J293,0)</f>
        <v>0</v>
      </c>
      <c r="BJ293" s="18" t="s">
        <v>89</v>
      </c>
      <c r="BK293" s="205">
        <f>ROUND(I293*H293,2)</f>
        <v>0</v>
      </c>
      <c r="BL293" s="18" t="s">
        <v>169</v>
      </c>
      <c r="BM293" s="204" t="s">
        <v>1711</v>
      </c>
    </row>
    <row r="294" spans="2:51" s="13" customFormat="1" ht="12">
      <c r="B294" s="206"/>
      <c r="C294" s="207"/>
      <c r="D294" s="208" t="s">
        <v>171</v>
      </c>
      <c r="E294" s="209" t="s">
        <v>1</v>
      </c>
      <c r="F294" s="210" t="s">
        <v>1663</v>
      </c>
      <c r="G294" s="207"/>
      <c r="H294" s="209" t="s">
        <v>1</v>
      </c>
      <c r="I294" s="211"/>
      <c r="J294" s="207"/>
      <c r="K294" s="207"/>
      <c r="L294" s="212"/>
      <c r="M294" s="213"/>
      <c r="N294" s="214"/>
      <c r="O294" s="214"/>
      <c r="P294" s="214"/>
      <c r="Q294" s="214"/>
      <c r="R294" s="214"/>
      <c r="S294" s="214"/>
      <c r="T294" s="215"/>
      <c r="AT294" s="216" t="s">
        <v>171</v>
      </c>
      <c r="AU294" s="216" t="s">
        <v>91</v>
      </c>
      <c r="AV294" s="13" t="s">
        <v>89</v>
      </c>
      <c r="AW294" s="13" t="s">
        <v>38</v>
      </c>
      <c r="AX294" s="13" t="s">
        <v>82</v>
      </c>
      <c r="AY294" s="216" t="s">
        <v>162</v>
      </c>
    </row>
    <row r="295" spans="2:51" s="14" customFormat="1" ht="12">
      <c r="B295" s="217"/>
      <c r="C295" s="218"/>
      <c r="D295" s="208" t="s">
        <v>171</v>
      </c>
      <c r="E295" s="219" t="s">
        <v>1</v>
      </c>
      <c r="F295" s="220" t="s">
        <v>1561</v>
      </c>
      <c r="G295" s="218"/>
      <c r="H295" s="221">
        <v>25</v>
      </c>
      <c r="I295" s="222"/>
      <c r="J295" s="218"/>
      <c r="K295" s="218"/>
      <c r="L295" s="223"/>
      <c r="M295" s="224"/>
      <c r="N295" s="225"/>
      <c r="O295" s="225"/>
      <c r="P295" s="225"/>
      <c r="Q295" s="225"/>
      <c r="R295" s="225"/>
      <c r="S295" s="225"/>
      <c r="T295" s="226"/>
      <c r="AT295" s="227" t="s">
        <v>171</v>
      </c>
      <c r="AU295" s="227" t="s">
        <v>91</v>
      </c>
      <c r="AV295" s="14" t="s">
        <v>91</v>
      </c>
      <c r="AW295" s="14" t="s">
        <v>38</v>
      </c>
      <c r="AX295" s="14" t="s">
        <v>82</v>
      </c>
      <c r="AY295" s="227" t="s">
        <v>162</v>
      </c>
    </row>
    <row r="296" spans="2:51" s="14" customFormat="1" ht="12">
      <c r="B296" s="217"/>
      <c r="C296" s="218"/>
      <c r="D296" s="208" t="s">
        <v>171</v>
      </c>
      <c r="E296" s="219" t="s">
        <v>1</v>
      </c>
      <c r="F296" s="220" t="s">
        <v>1572</v>
      </c>
      <c r="G296" s="218"/>
      <c r="H296" s="221">
        <v>128.5</v>
      </c>
      <c r="I296" s="222"/>
      <c r="J296" s="218"/>
      <c r="K296" s="218"/>
      <c r="L296" s="223"/>
      <c r="M296" s="224"/>
      <c r="N296" s="225"/>
      <c r="O296" s="225"/>
      <c r="P296" s="225"/>
      <c r="Q296" s="225"/>
      <c r="R296" s="225"/>
      <c r="S296" s="225"/>
      <c r="T296" s="226"/>
      <c r="AT296" s="227" t="s">
        <v>171</v>
      </c>
      <c r="AU296" s="227" t="s">
        <v>91</v>
      </c>
      <c r="AV296" s="14" t="s">
        <v>91</v>
      </c>
      <c r="AW296" s="14" t="s">
        <v>38</v>
      </c>
      <c r="AX296" s="14" t="s">
        <v>82</v>
      </c>
      <c r="AY296" s="227" t="s">
        <v>162</v>
      </c>
    </row>
    <row r="297" spans="2:51" s="14" customFormat="1" ht="12">
      <c r="B297" s="217"/>
      <c r="C297" s="218"/>
      <c r="D297" s="208" t="s">
        <v>171</v>
      </c>
      <c r="E297" s="219" t="s">
        <v>1</v>
      </c>
      <c r="F297" s="220" t="s">
        <v>1565</v>
      </c>
      <c r="G297" s="218"/>
      <c r="H297" s="221">
        <v>37.5</v>
      </c>
      <c r="I297" s="222"/>
      <c r="J297" s="218"/>
      <c r="K297" s="218"/>
      <c r="L297" s="223"/>
      <c r="M297" s="224"/>
      <c r="N297" s="225"/>
      <c r="O297" s="225"/>
      <c r="P297" s="225"/>
      <c r="Q297" s="225"/>
      <c r="R297" s="225"/>
      <c r="S297" s="225"/>
      <c r="T297" s="226"/>
      <c r="AT297" s="227" t="s">
        <v>171</v>
      </c>
      <c r="AU297" s="227" t="s">
        <v>91</v>
      </c>
      <c r="AV297" s="14" t="s">
        <v>91</v>
      </c>
      <c r="AW297" s="14" t="s">
        <v>38</v>
      </c>
      <c r="AX297" s="14" t="s">
        <v>82</v>
      </c>
      <c r="AY297" s="227" t="s">
        <v>162</v>
      </c>
    </row>
    <row r="298" spans="2:51" s="15" customFormat="1" ht="12">
      <c r="B298" s="228"/>
      <c r="C298" s="229"/>
      <c r="D298" s="208" t="s">
        <v>171</v>
      </c>
      <c r="E298" s="230" t="s">
        <v>1</v>
      </c>
      <c r="F298" s="231" t="s">
        <v>174</v>
      </c>
      <c r="G298" s="229"/>
      <c r="H298" s="232">
        <v>191</v>
      </c>
      <c r="I298" s="233"/>
      <c r="J298" s="229"/>
      <c r="K298" s="229"/>
      <c r="L298" s="234"/>
      <c r="M298" s="235"/>
      <c r="N298" s="236"/>
      <c r="O298" s="236"/>
      <c r="P298" s="236"/>
      <c r="Q298" s="236"/>
      <c r="R298" s="236"/>
      <c r="S298" s="236"/>
      <c r="T298" s="237"/>
      <c r="AT298" s="238" t="s">
        <v>171</v>
      </c>
      <c r="AU298" s="238" t="s">
        <v>91</v>
      </c>
      <c r="AV298" s="15" t="s">
        <v>169</v>
      </c>
      <c r="AW298" s="15" t="s">
        <v>38</v>
      </c>
      <c r="AX298" s="15" t="s">
        <v>89</v>
      </c>
      <c r="AY298" s="238" t="s">
        <v>162</v>
      </c>
    </row>
    <row r="299" spans="1:65" s="2" customFormat="1" ht="16.5" customHeight="1">
      <c r="A299" s="36"/>
      <c r="B299" s="37"/>
      <c r="C299" s="193" t="s">
        <v>394</v>
      </c>
      <c r="D299" s="193" t="s">
        <v>164</v>
      </c>
      <c r="E299" s="194" t="s">
        <v>1712</v>
      </c>
      <c r="F299" s="195" t="s">
        <v>1713</v>
      </c>
      <c r="G299" s="196" t="s">
        <v>167</v>
      </c>
      <c r="H299" s="197">
        <v>62.5</v>
      </c>
      <c r="I299" s="198"/>
      <c r="J299" s="199">
        <f>ROUND(I299*H299,2)</f>
        <v>0</v>
      </c>
      <c r="K299" s="195" t="s">
        <v>168</v>
      </c>
      <c r="L299" s="41"/>
      <c r="M299" s="200" t="s">
        <v>1</v>
      </c>
      <c r="N299" s="201" t="s">
        <v>47</v>
      </c>
      <c r="O299" s="73"/>
      <c r="P299" s="202">
        <f>O299*H299</f>
        <v>0</v>
      </c>
      <c r="Q299" s="202">
        <v>0</v>
      </c>
      <c r="R299" s="202">
        <f>Q299*H299</f>
        <v>0</v>
      </c>
      <c r="S299" s="202">
        <v>0</v>
      </c>
      <c r="T299" s="203">
        <f>S299*H299</f>
        <v>0</v>
      </c>
      <c r="U299" s="36"/>
      <c r="V299" s="36"/>
      <c r="W299" s="36"/>
      <c r="X299" s="36"/>
      <c r="Y299" s="36"/>
      <c r="Z299" s="36"/>
      <c r="AA299" s="36"/>
      <c r="AB299" s="36"/>
      <c r="AC299" s="36"/>
      <c r="AD299" s="36"/>
      <c r="AE299" s="36"/>
      <c r="AR299" s="204" t="s">
        <v>169</v>
      </c>
      <c r="AT299" s="204" t="s">
        <v>164</v>
      </c>
      <c r="AU299" s="204" t="s">
        <v>91</v>
      </c>
      <c r="AY299" s="18" t="s">
        <v>162</v>
      </c>
      <c r="BE299" s="205">
        <f>IF(N299="základní",J299,0)</f>
        <v>0</v>
      </c>
      <c r="BF299" s="205">
        <f>IF(N299="snížená",J299,0)</f>
        <v>0</v>
      </c>
      <c r="BG299" s="205">
        <f>IF(N299="zákl. přenesená",J299,0)</f>
        <v>0</v>
      </c>
      <c r="BH299" s="205">
        <f>IF(N299="sníž. přenesená",J299,0)</f>
        <v>0</v>
      </c>
      <c r="BI299" s="205">
        <f>IF(N299="nulová",J299,0)</f>
        <v>0</v>
      </c>
      <c r="BJ299" s="18" t="s">
        <v>89</v>
      </c>
      <c r="BK299" s="205">
        <f>ROUND(I299*H299,2)</f>
        <v>0</v>
      </c>
      <c r="BL299" s="18" t="s">
        <v>169</v>
      </c>
      <c r="BM299" s="204" t="s">
        <v>1714</v>
      </c>
    </row>
    <row r="300" spans="2:51" s="13" customFormat="1" ht="12">
      <c r="B300" s="206"/>
      <c r="C300" s="207"/>
      <c r="D300" s="208" t="s">
        <v>171</v>
      </c>
      <c r="E300" s="209" t="s">
        <v>1</v>
      </c>
      <c r="F300" s="210" t="s">
        <v>1560</v>
      </c>
      <c r="G300" s="207"/>
      <c r="H300" s="209" t="s">
        <v>1</v>
      </c>
      <c r="I300" s="211"/>
      <c r="J300" s="207"/>
      <c r="K300" s="207"/>
      <c r="L300" s="212"/>
      <c r="M300" s="213"/>
      <c r="N300" s="214"/>
      <c r="O300" s="214"/>
      <c r="P300" s="214"/>
      <c r="Q300" s="214"/>
      <c r="R300" s="214"/>
      <c r="S300" s="214"/>
      <c r="T300" s="215"/>
      <c r="AT300" s="216" t="s">
        <v>171</v>
      </c>
      <c r="AU300" s="216" t="s">
        <v>91</v>
      </c>
      <c r="AV300" s="13" t="s">
        <v>89</v>
      </c>
      <c r="AW300" s="13" t="s">
        <v>38</v>
      </c>
      <c r="AX300" s="13" t="s">
        <v>82</v>
      </c>
      <c r="AY300" s="216" t="s">
        <v>162</v>
      </c>
    </row>
    <row r="301" spans="2:51" s="14" customFormat="1" ht="12">
      <c r="B301" s="217"/>
      <c r="C301" s="218"/>
      <c r="D301" s="208" t="s">
        <v>171</v>
      </c>
      <c r="E301" s="219" t="s">
        <v>1</v>
      </c>
      <c r="F301" s="220" t="s">
        <v>1561</v>
      </c>
      <c r="G301" s="218"/>
      <c r="H301" s="221">
        <v>25</v>
      </c>
      <c r="I301" s="222"/>
      <c r="J301" s="218"/>
      <c r="K301" s="218"/>
      <c r="L301" s="223"/>
      <c r="M301" s="224"/>
      <c r="N301" s="225"/>
      <c r="O301" s="225"/>
      <c r="P301" s="225"/>
      <c r="Q301" s="225"/>
      <c r="R301" s="225"/>
      <c r="S301" s="225"/>
      <c r="T301" s="226"/>
      <c r="AT301" s="227" t="s">
        <v>171</v>
      </c>
      <c r="AU301" s="227" t="s">
        <v>91</v>
      </c>
      <c r="AV301" s="14" t="s">
        <v>91</v>
      </c>
      <c r="AW301" s="14" t="s">
        <v>38</v>
      </c>
      <c r="AX301" s="14" t="s">
        <v>82</v>
      </c>
      <c r="AY301" s="227" t="s">
        <v>162</v>
      </c>
    </row>
    <row r="302" spans="2:51" s="14" customFormat="1" ht="12">
      <c r="B302" s="217"/>
      <c r="C302" s="218"/>
      <c r="D302" s="208" t="s">
        <v>171</v>
      </c>
      <c r="E302" s="219" t="s">
        <v>1</v>
      </c>
      <c r="F302" s="220" t="s">
        <v>1565</v>
      </c>
      <c r="G302" s="218"/>
      <c r="H302" s="221">
        <v>37.5</v>
      </c>
      <c r="I302" s="222"/>
      <c r="J302" s="218"/>
      <c r="K302" s="218"/>
      <c r="L302" s="223"/>
      <c r="M302" s="224"/>
      <c r="N302" s="225"/>
      <c r="O302" s="225"/>
      <c r="P302" s="225"/>
      <c r="Q302" s="225"/>
      <c r="R302" s="225"/>
      <c r="S302" s="225"/>
      <c r="T302" s="226"/>
      <c r="AT302" s="227" t="s">
        <v>171</v>
      </c>
      <c r="AU302" s="227" t="s">
        <v>91</v>
      </c>
      <c r="AV302" s="14" t="s">
        <v>91</v>
      </c>
      <c r="AW302" s="14" t="s">
        <v>38</v>
      </c>
      <c r="AX302" s="14" t="s">
        <v>82</v>
      </c>
      <c r="AY302" s="227" t="s">
        <v>162</v>
      </c>
    </row>
    <row r="303" spans="2:51" s="15" customFormat="1" ht="12">
      <c r="B303" s="228"/>
      <c r="C303" s="229"/>
      <c r="D303" s="208" t="s">
        <v>171</v>
      </c>
      <c r="E303" s="230" t="s">
        <v>1</v>
      </c>
      <c r="F303" s="231" t="s">
        <v>174</v>
      </c>
      <c r="G303" s="229"/>
      <c r="H303" s="232">
        <v>62.5</v>
      </c>
      <c r="I303" s="233"/>
      <c r="J303" s="229"/>
      <c r="K303" s="229"/>
      <c r="L303" s="234"/>
      <c r="M303" s="235"/>
      <c r="N303" s="236"/>
      <c r="O303" s="236"/>
      <c r="P303" s="236"/>
      <c r="Q303" s="236"/>
      <c r="R303" s="236"/>
      <c r="S303" s="236"/>
      <c r="T303" s="237"/>
      <c r="AT303" s="238" t="s">
        <v>171</v>
      </c>
      <c r="AU303" s="238" t="s">
        <v>91</v>
      </c>
      <c r="AV303" s="15" t="s">
        <v>169</v>
      </c>
      <c r="AW303" s="15" t="s">
        <v>38</v>
      </c>
      <c r="AX303" s="15" t="s">
        <v>89</v>
      </c>
      <c r="AY303" s="238" t="s">
        <v>162</v>
      </c>
    </row>
    <row r="304" spans="2:63" s="12" customFormat="1" ht="22.9" customHeight="1">
      <c r="B304" s="177"/>
      <c r="C304" s="178"/>
      <c r="D304" s="179" t="s">
        <v>81</v>
      </c>
      <c r="E304" s="191" t="s">
        <v>512</v>
      </c>
      <c r="F304" s="191" t="s">
        <v>513</v>
      </c>
      <c r="G304" s="178"/>
      <c r="H304" s="178"/>
      <c r="I304" s="181"/>
      <c r="J304" s="192">
        <f>BK304</f>
        <v>0</v>
      </c>
      <c r="K304" s="178"/>
      <c r="L304" s="183"/>
      <c r="M304" s="184"/>
      <c r="N304" s="185"/>
      <c r="O304" s="185"/>
      <c r="P304" s="186">
        <f>SUM(P305:P310)</f>
        <v>0</v>
      </c>
      <c r="Q304" s="185"/>
      <c r="R304" s="186">
        <f>SUM(R305:R310)</f>
        <v>0</v>
      </c>
      <c r="S304" s="185"/>
      <c r="T304" s="187">
        <f>SUM(T305:T310)</f>
        <v>0</v>
      </c>
      <c r="AR304" s="188" t="s">
        <v>89</v>
      </c>
      <c r="AT304" s="189" t="s">
        <v>81</v>
      </c>
      <c r="AU304" s="189" t="s">
        <v>89</v>
      </c>
      <c r="AY304" s="188" t="s">
        <v>162</v>
      </c>
      <c r="BK304" s="190">
        <f>SUM(BK305:BK310)</f>
        <v>0</v>
      </c>
    </row>
    <row r="305" spans="1:65" s="2" customFormat="1" ht="16.5" customHeight="1">
      <c r="A305" s="36"/>
      <c r="B305" s="37"/>
      <c r="C305" s="193" t="s">
        <v>399</v>
      </c>
      <c r="D305" s="193" t="s">
        <v>164</v>
      </c>
      <c r="E305" s="194" t="s">
        <v>519</v>
      </c>
      <c r="F305" s="195" t="s">
        <v>520</v>
      </c>
      <c r="G305" s="196" t="s">
        <v>225</v>
      </c>
      <c r="H305" s="197">
        <v>193.779</v>
      </c>
      <c r="I305" s="198"/>
      <c r="J305" s="199">
        <f>ROUND(I305*H305,2)</f>
        <v>0</v>
      </c>
      <c r="K305" s="195" t="s">
        <v>286</v>
      </c>
      <c r="L305" s="41"/>
      <c r="M305" s="200" t="s">
        <v>1</v>
      </c>
      <c r="N305" s="201" t="s">
        <v>47</v>
      </c>
      <c r="O305" s="73"/>
      <c r="P305" s="202">
        <f>O305*H305</f>
        <v>0</v>
      </c>
      <c r="Q305" s="202">
        <v>0</v>
      </c>
      <c r="R305" s="202">
        <f>Q305*H305</f>
        <v>0</v>
      </c>
      <c r="S305" s="202">
        <v>0</v>
      </c>
      <c r="T305" s="203">
        <f>S305*H305</f>
        <v>0</v>
      </c>
      <c r="U305" s="36"/>
      <c r="V305" s="36"/>
      <c r="W305" s="36"/>
      <c r="X305" s="36"/>
      <c r="Y305" s="36"/>
      <c r="Z305" s="36"/>
      <c r="AA305" s="36"/>
      <c r="AB305" s="36"/>
      <c r="AC305" s="36"/>
      <c r="AD305" s="36"/>
      <c r="AE305" s="36"/>
      <c r="AR305" s="204" t="s">
        <v>169</v>
      </c>
      <c r="AT305" s="204" t="s">
        <v>164</v>
      </c>
      <c r="AU305" s="204" t="s">
        <v>91</v>
      </c>
      <c r="AY305" s="18" t="s">
        <v>162</v>
      </c>
      <c r="BE305" s="205">
        <f>IF(N305="základní",J305,0)</f>
        <v>0</v>
      </c>
      <c r="BF305" s="205">
        <f>IF(N305="snížená",J305,0)</f>
        <v>0</v>
      </c>
      <c r="BG305" s="205">
        <f>IF(N305="zákl. přenesená",J305,0)</f>
        <v>0</v>
      </c>
      <c r="BH305" s="205">
        <f>IF(N305="sníž. přenesená",J305,0)</f>
        <v>0</v>
      </c>
      <c r="BI305" s="205">
        <f>IF(N305="nulová",J305,0)</f>
        <v>0</v>
      </c>
      <c r="BJ305" s="18" t="s">
        <v>89</v>
      </c>
      <c r="BK305" s="205">
        <f>ROUND(I305*H305,2)</f>
        <v>0</v>
      </c>
      <c r="BL305" s="18" t="s">
        <v>169</v>
      </c>
      <c r="BM305" s="204" t="s">
        <v>1715</v>
      </c>
    </row>
    <row r="306" spans="1:47" s="2" customFormat="1" ht="29.25">
      <c r="A306" s="36"/>
      <c r="B306" s="37"/>
      <c r="C306" s="38"/>
      <c r="D306" s="208" t="s">
        <v>271</v>
      </c>
      <c r="E306" s="38"/>
      <c r="F306" s="250" t="s">
        <v>522</v>
      </c>
      <c r="G306" s="38"/>
      <c r="H306" s="38"/>
      <c r="I306" s="251"/>
      <c r="J306" s="38"/>
      <c r="K306" s="38"/>
      <c r="L306" s="41"/>
      <c r="M306" s="252"/>
      <c r="N306" s="253"/>
      <c r="O306" s="73"/>
      <c r="P306" s="73"/>
      <c r="Q306" s="73"/>
      <c r="R306" s="73"/>
      <c r="S306" s="73"/>
      <c r="T306" s="74"/>
      <c r="U306" s="36"/>
      <c r="V306" s="36"/>
      <c r="W306" s="36"/>
      <c r="X306" s="36"/>
      <c r="Y306" s="36"/>
      <c r="Z306" s="36"/>
      <c r="AA306" s="36"/>
      <c r="AB306" s="36"/>
      <c r="AC306" s="36"/>
      <c r="AD306" s="36"/>
      <c r="AE306" s="36"/>
      <c r="AT306" s="18" t="s">
        <v>271</v>
      </c>
      <c r="AU306" s="18" t="s">
        <v>91</v>
      </c>
    </row>
    <row r="307" spans="1:65" s="2" customFormat="1" ht="16.5" customHeight="1">
      <c r="A307" s="36"/>
      <c r="B307" s="37"/>
      <c r="C307" s="193" t="s">
        <v>403</v>
      </c>
      <c r="D307" s="193" t="s">
        <v>164</v>
      </c>
      <c r="E307" s="194" t="s">
        <v>524</v>
      </c>
      <c r="F307" s="195" t="s">
        <v>525</v>
      </c>
      <c r="G307" s="196" t="s">
        <v>225</v>
      </c>
      <c r="H307" s="197">
        <v>193.779</v>
      </c>
      <c r="I307" s="198"/>
      <c r="J307" s="199">
        <f>ROUND(I307*H307,2)</f>
        <v>0</v>
      </c>
      <c r="K307" s="195" t="s">
        <v>168</v>
      </c>
      <c r="L307" s="41"/>
      <c r="M307" s="200" t="s">
        <v>1</v>
      </c>
      <c r="N307" s="201" t="s">
        <v>47</v>
      </c>
      <c r="O307" s="73"/>
      <c r="P307" s="202">
        <f>O307*H307</f>
        <v>0</v>
      </c>
      <c r="Q307" s="202">
        <v>0</v>
      </c>
      <c r="R307" s="202">
        <f>Q307*H307</f>
        <v>0</v>
      </c>
      <c r="S307" s="202">
        <v>0</v>
      </c>
      <c r="T307" s="203">
        <f>S307*H307</f>
        <v>0</v>
      </c>
      <c r="U307" s="36"/>
      <c r="V307" s="36"/>
      <c r="W307" s="36"/>
      <c r="X307" s="36"/>
      <c r="Y307" s="36"/>
      <c r="Z307" s="36"/>
      <c r="AA307" s="36"/>
      <c r="AB307" s="36"/>
      <c r="AC307" s="36"/>
      <c r="AD307" s="36"/>
      <c r="AE307" s="36"/>
      <c r="AR307" s="204" t="s">
        <v>169</v>
      </c>
      <c r="AT307" s="204" t="s">
        <v>164</v>
      </c>
      <c r="AU307" s="204" t="s">
        <v>91</v>
      </c>
      <c r="AY307" s="18" t="s">
        <v>162</v>
      </c>
      <c r="BE307" s="205">
        <f>IF(N307="základní",J307,0)</f>
        <v>0</v>
      </c>
      <c r="BF307" s="205">
        <f>IF(N307="snížená",J307,0)</f>
        <v>0</v>
      </c>
      <c r="BG307" s="205">
        <f>IF(N307="zákl. přenesená",J307,0)</f>
        <v>0</v>
      </c>
      <c r="BH307" s="205">
        <f>IF(N307="sníž. přenesená",J307,0)</f>
        <v>0</v>
      </c>
      <c r="BI307" s="205">
        <f>IF(N307="nulová",J307,0)</f>
        <v>0</v>
      </c>
      <c r="BJ307" s="18" t="s">
        <v>89</v>
      </c>
      <c r="BK307" s="205">
        <f>ROUND(I307*H307,2)</f>
        <v>0</v>
      </c>
      <c r="BL307" s="18" t="s">
        <v>169</v>
      </c>
      <c r="BM307" s="204" t="s">
        <v>1716</v>
      </c>
    </row>
    <row r="308" spans="1:65" s="2" customFormat="1" ht="16.5" customHeight="1">
      <c r="A308" s="36"/>
      <c r="B308" s="37"/>
      <c r="C308" s="193" t="s">
        <v>407</v>
      </c>
      <c r="D308" s="193" t="s">
        <v>164</v>
      </c>
      <c r="E308" s="194" t="s">
        <v>528</v>
      </c>
      <c r="F308" s="195" t="s">
        <v>529</v>
      </c>
      <c r="G308" s="196" t="s">
        <v>225</v>
      </c>
      <c r="H308" s="197">
        <v>3875.58</v>
      </c>
      <c r="I308" s="198"/>
      <c r="J308" s="199">
        <f>ROUND(I308*H308,2)</f>
        <v>0</v>
      </c>
      <c r="K308" s="195" t="s">
        <v>168</v>
      </c>
      <c r="L308" s="41"/>
      <c r="M308" s="200" t="s">
        <v>1</v>
      </c>
      <c r="N308" s="201" t="s">
        <v>47</v>
      </c>
      <c r="O308" s="73"/>
      <c r="P308" s="202">
        <f>O308*H308</f>
        <v>0</v>
      </c>
      <c r="Q308" s="202">
        <v>0</v>
      </c>
      <c r="R308" s="202">
        <f>Q308*H308</f>
        <v>0</v>
      </c>
      <c r="S308" s="202">
        <v>0</v>
      </c>
      <c r="T308" s="203">
        <f>S308*H308</f>
        <v>0</v>
      </c>
      <c r="U308" s="36"/>
      <c r="V308" s="36"/>
      <c r="W308" s="36"/>
      <c r="X308" s="36"/>
      <c r="Y308" s="36"/>
      <c r="Z308" s="36"/>
      <c r="AA308" s="36"/>
      <c r="AB308" s="36"/>
      <c r="AC308" s="36"/>
      <c r="AD308" s="36"/>
      <c r="AE308" s="36"/>
      <c r="AR308" s="204" t="s">
        <v>169</v>
      </c>
      <c r="AT308" s="204" t="s">
        <v>164</v>
      </c>
      <c r="AU308" s="204" t="s">
        <v>91</v>
      </c>
      <c r="AY308" s="18" t="s">
        <v>162</v>
      </c>
      <c r="BE308" s="205">
        <f>IF(N308="základní",J308,0)</f>
        <v>0</v>
      </c>
      <c r="BF308" s="205">
        <f>IF(N308="snížená",J308,0)</f>
        <v>0</v>
      </c>
      <c r="BG308" s="205">
        <f>IF(N308="zákl. přenesená",J308,0)</f>
        <v>0</v>
      </c>
      <c r="BH308" s="205">
        <f>IF(N308="sníž. přenesená",J308,0)</f>
        <v>0</v>
      </c>
      <c r="BI308" s="205">
        <f>IF(N308="nulová",J308,0)</f>
        <v>0</v>
      </c>
      <c r="BJ308" s="18" t="s">
        <v>89</v>
      </c>
      <c r="BK308" s="205">
        <f>ROUND(I308*H308,2)</f>
        <v>0</v>
      </c>
      <c r="BL308" s="18" t="s">
        <v>169</v>
      </c>
      <c r="BM308" s="204" t="s">
        <v>1717</v>
      </c>
    </row>
    <row r="309" spans="2:51" s="14" customFormat="1" ht="12">
      <c r="B309" s="217"/>
      <c r="C309" s="218"/>
      <c r="D309" s="208" t="s">
        <v>171</v>
      </c>
      <c r="E309" s="218"/>
      <c r="F309" s="220" t="s">
        <v>1718</v>
      </c>
      <c r="G309" s="218"/>
      <c r="H309" s="221">
        <v>3875.58</v>
      </c>
      <c r="I309" s="222"/>
      <c r="J309" s="218"/>
      <c r="K309" s="218"/>
      <c r="L309" s="223"/>
      <c r="M309" s="224"/>
      <c r="N309" s="225"/>
      <c r="O309" s="225"/>
      <c r="P309" s="225"/>
      <c r="Q309" s="225"/>
      <c r="R309" s="225"/>
      <c r="S309" s="225"/>
      <c r="T309" s="226"/>
      <c r="AT309" s="227" t="s">
        <v>171</v>
      </c>
      <c r="AU309" s="227" t="s">
        <v>91</v>
      </c>
      <c r="AV309" s="14" t="s">
        <v>91</v>
      </c>
      <c r="AW309" s="14" t="s">
        <v>4</v>
      </c>
      <c r="AX309" s="14" t="s">
        <v>89</v>
      </c>
      <c r="AY309" s="227" t="s">
        <v>162</v>
      </c>
    </row>
    <row r="310" spans="1:65" s="2" customFormat="1" ht="16.5" customHeight="1">
      <c r="A310" s="36"/>
      <c r="B310" s="37"/>
      <c r="C310" s="193" t="s">
        <v>411</v>
      </c>
      <c r="D310" s="193" t="s">
        <v>164</v>
      </c>
      <c r="E310" s="194" t="s">
        <v>533</v>
      </c>
      <c r="F310" s="195" t="s">
        <v>534</v>
      </c>
      <c r="G310" s="196" t="s">
        <v>225</v>
      </c>
      <c r="H310" s="197">
        <v>193.779</v>
      </c>
      <c r="I310" s="198"/>
      <c r="J310" s="199">
        <f>ROUND(I310*H310,2)</f>
        <v>0</v>
      </c>
      <c r="K310" s="195" t="s">
        <v>168</v>
      </c>
      <c r="L310" s="41"/>
      <c r="M310" s="200" t="s">
        <v>1</v>
      </c>
      <c r="N310" s="201" t="s">
        <v>47</v>
      </c>
      <c r="O310" s="73"/>
      <c r="P310" s="202">
        <f>O310*H310</f>
        <v>0</v>
      </c>
      <c r="Q310" s="202">
        <v>0</v>
      </c>
      <c r="R310" s="202">
        <f>Q310*H310</f>
        <v>0</v>
      </c>
      <c r="S310" s="202">
        <v>0</v>
      </c>
      <c r="T310" s="203">
        <f>S310*H310</f>
        <v>0</v>
      </c>
      <c r="U310" s="36"/>
      <c r="V310" s="36"/>
      <c r="W310" s="36"/>
      <c r="X310" s="36"/>
      <c r="Y310" s="36"/>
      <c r="Z310" s="36"/>
      <c r="AA310" s="36"/>
      <c r="AB310" s="36"/>
      <c r="AC310" s="36"/>
      <c r="AD310" s="36"/>
      <c r="AE310" s="36"/>
      <c r="AR310" s="204" t="s">
        <v>169</v>
      </c>
      <c r="AT310" s="204" t="s">
        <v>164</v>
      </c>
      <c r="AU310" s="204" t="s">
        <v>91</v>
      </c>
      <c r="AY310" s="18" t="s">
        <v>162</v>
      </c>
      <c r="BE310" s="205">
        <f>IF(N310="základní",J310,0)</f>
        <v>0</v>
      </c>
      <c r="BF310" s="205">
        <f>IF(N310="snížená",J310,0)</f>
        <v>0</v>
      </c>
      <c r="BG310" s="205">
        <f>IF(N310="zákl. přenesená",J310,0)</f>
        <v>0</v>
      </c>
      <c r="BH310" s="205">
        <f>IF(N310="sníž. přenesená",J310,0)</f>
        <v>0</v>
      </c>
      <c r="BI310" s="205">
        <f>IF(N310="nulová",J310,0)</f>
        <v>0</v>
      </c>
      <c r="BJ310" s="18" t="s">
        <v>89</v>
      </c>
      <c r="BK310" s="205">
        <f>ROUND(I310*H310,2)</f>
        <v>0</v>
      </c>
      <c r="BL310" s="18" t="s">
        <v>169</v>
      </c>
      <c r="BM310" s="204" t="s">
        <v>1719</v>
      </c>
    </row>
    <row r="311" spans="2:63" s="12" customFormat="1" ht="22.9" customHeight="1">
      <c r="B311" s="177"/>
      <c r="C311" s="178"/>
      <c r="D311" s="179" t="s">
        <v>81</v>
      </c>
      <c r="E311" s="191" t="s">
        <v>536</v>
      </c>
      <c r="F311" s="191" t="s">
        <v>537</v>
      </c>
      <c r="G311" s="178"/>
      <c r="H311" s="178"/>
      <c r="I311" s="181"/>
      <c r="J311" s="192">
        <f>BK311</f>
        <v>0</v>
      </c>
      <c r="K311" s="178"/>
      <c r="L311" s="183"/>
      <c r="M311" s="184"/>
      <c r="N311" s="185"/>
      <c r="O311" s="185"/>
      <c r="P311" s="186">
        <f>P312</f>
        <v>0</v>
      </c>
      <c r="Q311" s="185"/>
      <c r="R311" s="186">
        <f>R312</f>
        <v>0</v>
      </c>
      <c r="S311" s="185"/>
      <c r="T311" s="187">
        <f>T312</f>
        <v>0</v>
      </c>
      <c r="AR311" s="188" t="s">
        <v>89</v>
      </c>
      <c r="AT311" s="189" t="s">
        <v>81</v>
      </c>
      <c r="AU311" s="189" t="s">
        <v>89</v>
      </c>
      <c r="AY311" s="188" t="s">
        <v>162</v>
      </c>
      <c r="BK311" s="190">
        <f>BK312</f>
        <v>0</v>
      </c>
    </row>
    <row r="312" spans="1:65" s="2" customFormat="1" ht="16.5" customHeight="1">
      <c r="A312" s="36"/>
      <c r="B312" s="37"/>
      <c r="C312" s="193" t="s">
        <v>415</v>
      </c>
      <c r="D312" s="193" t="s">
        <v>164</v>
      </c>
      <c r="E312" s="194" t="s">
        <v>1720</v>
      </c>
      <c r="F312" s="195" t="s">
        <v>1721</v>
      </c>
      <c r="G312" s="196" t="s">
        <v>225</v>
      </c>
      <c r="H312" s="197">
        <v>252.626</v>
      </c>
      <c r="I312" s="198"/>
      <c r="J312" s="199">
        <f>ROUND(I312*H312,2)</f>
        <v>0</v>
      </c>
      <c r="K312" s="195" t="s">
        <v>168</v>
      </c>
      <c r="L312" s="41"/>
      <c r="M312" s="269" t="s">
        <v>1</v>
      </c>
      <c r="N312" s="270" t="s">
        <v>47</v>
      </c>
      <c r="O312" s="267"/>
      <c r="P312" s="271">
        <f>O312*H312</f>
        <v>0</v>
      </c>
      <c r="Q312" s="271">
        <v>0</v>
      </c>
      <c r="R312" s="271">
        <f>Q312*H312</f>
        <v>0</v>
      </c>
      <c r="S312" s="271">
        <v>0</v>
      </c>
      <c r="T312" s="272">
        <f>S312*H312</f>
        <v>0</v>
      </c>
      <c r="U312" s="36"/>
      <c r="V312" s="36"/>
      <c r="W312" s="36"/>
      <c r="X312" s="36"/>
      <c r="Y312" s="36"/>
      <c r="Z312" s="36"/>
      <c r="AA312" s="36"/>
      <c r="AB312" s="36"/>
      <c r="AC312" s="36"/>
      <c r="AD312" s="36"/>
      <c r="AE312" s="36"/>
      <c r="AR312" s="204" t="s">
        <v>169</v>
      </c>
      <c r="AT312" s="204" t="s">
        <v>164</v>
      </c>
      <c r="AU312" s="204" t="s">
        <v>91</v>
      </c>
      <c r="AY312" s="18" t="s">
        <v>162</v>
      </c>
      <c r="BE312" s="205">
        <f>IF(N312="základní",J312,0)</f>
        <v>0</v>
      </c>
      <c r="BF312" s="205">
        <f>IF(N312="snížená",J312,0)</f>
        <v>0</v>
      </c>
      <c r="BG312" s="205">
        <f>IF(N312="zákl. přenesená",J312,0)</f>
        <v>0</v>
      </c>
      <c r="BH312" s="205">
        <f>IF(N312="sníž. přenesená",J312,0)</f>
        <v>0</v>
      </c>
      <c r="BI312" s="205">
        <f>IF(N312="nulová",J312,0)</f>
        <v>0</v>
      </c>
      <c r="BJ312" s="18" t="s">
        <v>89</v>
      </c>
      <c r="BK312" s="205">
        <f>ROUND(I312*H312,2)</f>
        <v>0</v>
      </c>
      <c r="BL312" s="18" t="s">
        <v>169</v>
      </c>
      <c r="BM312" s="204" t="s">
        <v>1722</v>
      </c>
    </row>
    <row r="313" spans="1:31" s="2" customFormat="1" ht="6.95" customHeight="1">
      <c r="A313" s="36"/>
      <c r="B313" s="56"/>
      <c r="C313" s="57"/>
      <c r="D313" s="57"/>
      <c r="E313" s="57"/>
      <c r="F313" s="57"/>
      <c r="G313" s="57"/>
      <c r="H313" s="57"/>
      <c r="I313" s="57"/>
      <c r="J313" s="57"/>
      <c r="K313" s="57"/>
      <c r="L313" s="41"/>
      <c r="M313" s="36"/>
      <c r="O313" s="36"/>
      <c r="P313" s="36"/>
      <c r="Q313" s="36"/>
      <c r="R313" s="36"/>
      <c r="S313" s="36"/>
      <c r="T313" s="36"/>
      <c r="U313" s="36"/>
      <c r="V313" s="36"/>
      <c r="W313" s="36"/>
      <c r="X313" s="36"/>
      <c r="Y313" s="36"/>
      <c r="Z313" s="36"/>
      <c r="AA313" s="36"/>
      <c r="AB313" s="36"/>
      <c r="AC313" s="36"/>
      <c r="AD313" s="36"/>
      <c r="AE313" s="36"/>
    </row>
  </sheetData>
  <sheetProtection algorithmName="SHA-512" hashValue="OtKrmIber4GVFg1O+68xk9vj1wqzFraDW8gTueelEL+FWhEh0jfkJjwBTZ1/X1YyIdmcFa1ayjeGfn8Z9+vI7g==" saltValue="iP+yKqFeFP+OL0ZbkGJEkelTLTqucYoMPMefXwj4okVk4PGwlgjdEHiZoYNaDHK31dUo2R+ptsiaNW3LtT32jg==" spinCount="100000" sheet="1" objects="1" scenarios="1" formatColumns="0" formatRows="0" autoFilter="0"/>
  <autoFilter ref="C126:K312"/>
  <mergeCells count="12">
    <mergeCell ref="E119:H119"/>
    <mergeCell ref="L2:V2"/>
    <mergeCell ref="E85:H85"/>
    <mergeCell ref="E87:H87"/>
    <mergeCell ref="E89:H89"/>
    <mergeCell ref="E115:H115"/>
    <mergeCell ref="E117:H11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M132"/>
  <sheetViews>
    <sheetView showGridLines="0" workbookViewId="0" topLeftCell="A110"/>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76"/>
      <c r="M2" s="276"/>
      <c r="N2" s="276"/>
      <c r="O2" s="276"/>
      <c r="P2" s="276"/>
      <c r="Q2" s="276"/>
      <c r="R2" s="276"/>
      <c r="S2" s="276"/>
      <c r="T2" s="276"/>
      <c r="U2" s="276"/>
      <c r="V2" s="276"/>
      <c r="AT2" s="18" t="s">
        <v>103</v>
      </c>
    </row>
    <row r="3" spans="2:46" s="1" customFormat="1" ht="6.95" customHeight="1">
      <c r="B3" s="117"/>
      <c r="C3" s="118"/>
      <c r="D3" s="118"/>
      <c r="E3" s="118"/>
      <c r="F3" s="118"/>
      <c r="G3" s="118"/>
      <c r="H3" s="118"/>
      <c r="I3" s="118"/>
      <c r="J3" s="118"/>
      <c r="K3" s="118"/>
      <c r="L3" s="21"/>
      <c r="AT3" s="18" t="s">
        <v>91</v>
      </c>
    </row>
    <row r="4" spans="2:46" s="1" customFormat="1" ht="24.95" customHeight="1">
      <c r="B4" s="21"/>
      <c r="D4" s="119" t="s">
        <v>116</v>
      </c>
      <c r="L4" s="21"/>
      <c r="M4" s="120" t="s">
        <v>10</v>
      </c>
      <c r="AT4" s="18" t="s">
        <v>4</v>
      </c>
    </row>
    <row r="5" spans="2:12" s="1" customFormat="1" ht="6.95" customHeight="1">
      <c r="B5" s="21"/>
      <c r="L5" s="21"/>
    </row>
    <row r="6" spans="2:12" s="1" customFormat="1" ht="12" customHeight="1">
      <c r="B6" s="21"/>
      <c r="D6" s="121" t="s">
        <v>16</v>
      </c>
      <c r="L6" s="21"/>
    </row>
    <row r="7" spans="2:12" s="1" customFormat="1" ht="16.5" customHeight="1">
      <c r="B7" s="21"/>
      <c r="E7" s="324" t="str">
        <f>'Rekapitulace stavby'!K6</f>
        <v>LF objekt ZZ – rekonstrukce krovu, střechy, zateplení a výměna oken</v>
      </c>
      <c r="F7" s="325"/>
      <c r="G7" s="325"/>
      <c r="H7" s="325"/>
      <c r="L7" s="21"/>
    </row>
    <row r="8" spans="1:31" s="2" customFormat="1" ht="12" customHeight="1">
      <c r="A8" s="36"/>
      <c r="B8" s="41"/>
      <c r="C8" s="36"/>
      <c r="D8" s="121" t="s">
        <v>117</v>
      </c>
      <c r="E8" s="36"/>
      <c r="F8" s="36"/>
      <c r="G8" s="36"/>
      <c r="H8" s="36"/>
      <c r="I8" s="36"/>
      <c r="J8" s="36"/>
      <c r="K8" s="36"/>
      <c r="L8" s="53"/>
      <c r="S8" s="36"/>
      <c r="T8" s="36"/>
      <c r="U8" s="36"/>
      <c r="V8" s="36"/>
      <c r="W8" s="36"/>
      <c r="X8" s="36"/>
      <c r="Y8" s="36"/>
      <c r="Z8" s="36"/>
      <c r="AA8" s="36"/>
      <c r="AB8" s="36"/>
      <c r="AC8" s="36"/>
      <c r="AD8" s="36"/>
      <c r="AE8" s="36"/>
    </row>
    <row r="9" spans="1:31" s="2" customFormat="1" ht="16.5" customHeight="1">
      <c r="A9" s="36"/>
      <c r="B9" s="41"/>
      <c r="C9" s="36"/>
      <c r="D9" s="36"/>
      <c r="E9" s="327" t="s">
        <v>1723</v>
      </c>
      <c r="F9" s="326"/>
      <c r="G9" s="326"/>
      <c r="H9" s="326"/>
      <c r="I9" s="36"/>
      <c r="J9" s="36"/>
      <c r="K9" s="36"/>
      <c r="L9" s="53"/>
      <c r="S9" s="36"/>
      <c r="T9" s="36"/>
      <c r="U9" s="36"/>
      <c r="V9" s="36"/>
      <c r="W9" s="36"/>
      <c r="X9" s="36"/>
      <c r="Y9" s="36"/>
      <c r="Z9" s="36"/>
      <c r="AA9" s="36"/>
      <c r="AB9" s="36"/>
      <c r="AC9" s="36"/>
      <c r="AD9" s="36"/>
      <c r="AE9" s="36"/>
    </row>
    <row r="10" spans="1:31" s="2" customFormat="1" ht="12">
      <c r="A10" s="36"/>
      <c r="B10" s="41"/>
      <c r="C10" s="36"/>
      <c r="D10" s="36"/>
      <c r="E10" s="36"/>
      <c r="F10" s="36"/>
      <c r="G10" s="36"/>
      <c r="H10" s="36"/>
      <c r="I10" s="36"/>
      <c r="J10" s="36"/>
      <c r="K10" s="36"/>
      <c r="L10" s="53"/>
      <c r="S10" s="36"/>
      <c r="T10" s="36"/>
      <c r="U10" s="36"/>
      <c r="V10" s="36"/>
      <c r="W10" s="36"/>
      <c r="X10" s="36"/>
      <c r="Y10" s="36"/>
      <c r="Z10" s="36"/>
      <c r="AA10" s="36"/>
      <c r="AB10" s="36"/>
      <c r="AC10" s="36"/>
      <c r="AD10" s="36"/>
      <c r="AE10" s="36"/>
    </row>
    <row r="11" spans="1:31" s="2" customFormat="1" ht="12" customHeight="1">
      <c r="A11" s="36"/>
      <c r="B11" s="41"/>
      <c r="C11" s="36"/>
      <c r="D11" s="121" t="s">
        <v>18</v>
      </c>
      <c r="E11" s="36"/>
      <c r="F11" s="112" t="s">
        <v>19</v>
      </c>
      <c r="G11" s="36"/>
      <c r="H11" s="36"/>
      <c r="I11" s="121" t="s">
        <v>20</v>
      </c>
      <c r="J11" s="112" t="s">
        <v>1</v>
      </c>
      <c r="K11" s="36"/>
      <c r="L11" s="53"/>
      <c r="S11" s="36"/>
      <c r="T11" s="36"/>
      <c r="U11" s="36"/>
      <c r="V11" s="36"/>
      <c r="W11" s="36"/>
      <c r="X11" s="36"/>
      <c r="Y11" s="36"/>
      <c r="Z11" s="36"/>
      <c r="AA11" s="36"/>
      <c r="AB11" s="36"/>
      <c r="AC11" s="36"/>
      <c r="AD11" s="36"/>
      <c r="AE11" s="36"/>
    </row>
    <row r="12" spans="1:31" s="2" customFormat="1" ht="12" customHeight="1">
      <c r="A12" s="36"/>
      <c r="B12" s="41"/>
      <c r="C12" s="36"/>
      <c r="D12" s="121" t="s">
        <v>22</v>
      </c>
      <c r="E12" s="36"/>
      <c r="F12" s="112" t="s">
        <v>23</v>
      </c>
      <c r="G12" s="36"/>
      <c r="H12" s="36"/>
      <c r="I12" s="121" t="s">
        <v>24</v>
      </c>
      <c r="J12" s="122" t="str">
        <f>'Rekapitulace stavby'!AN8</f>
        <v>11. 9. 2021</v>
      </c>
      <c r="K12" s="36"/>
      <c r="L12" s="53"/>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53"/>
      <c r="S13" s="36"/>
      <c r="T13" s="36"/>
      <c r="U13" s="36"/>
      <c r="V13" s="36"/>
      <c r="W13" s="36"/>
      <c r="X13" s="36"/>
      <c r="Y13" s="36"/>
      <c r="Z13" s="36"/>
      <c r="AA13" s="36"/>
      <c r="AB13" s="36"/>
      <c r="AC13" s="36"/>
      <c r="AD13" s="36"/>
      <c r="AE13" s="36"/>
    </row>
    <row r="14" spans="1:31" s="2" customFormat="1" ht="12" customHeight="1">
      <c r="A14" s="36"/>
      <c r="B14" s="41"/>
      <c r="C14" s="36"/>
      <c r="D14" s="121" t="s">
        <v>30</v>
      </c>
      <c r="E14" s="36"/>
      <c r="F14" s="36"/>
      <c r="G14" s="36"/>
      <c r="H14" s="36"/>
      <c r="I14" s="121" t="s">
        <v>31</v>
      </c>
      <c r="J14" s="112" t="s">
        <v>1</v>
      </c>
      <c r="K14" s="36"/>
      <c r="L14" s="53"/>
      <c r="S14" s="36"/>
      <c r="T14" s="36"/>
      <c r="U14" s="36"/>
      <c r="V14" s="36"/>
      <c r="W14" s="36"/>
      <c r="X14" s="36"/>
      <c r="Y14" s="36"/>
      <c r="Z14" s="36"/>
      <c r="AA14" s="36"/>
      <c r="AB14" s="36"/>
      <c r="AC14" s="36"/>
      <c r="AD14" s="36"/>
      <c r="AE14" s="36"/>
    </row>
    <row r="15" spans="1:31" s="2" customFormat="1" ht="18" customHeight="1">
      <c r="A15" s="36"/>
      <c r="B15" s="41"/>
      <c r="C15" s="36"/>
      <c r="D15" s="36"/>
      <c r="E15" s="112" t="s">
        <v>32</v>
      </c>
      <c r="F15" s="36"/>
      <c r="G15" s="36"/>
      <c r="H15" s="36"/>
      <c r="I15" s="121" t="s">
        <v>33</v>
      </c>
      <c r="J15" s="112" t="s">
        <v>1</v>
      </c>
      <c r="K15" s="36"/>
      <c r="L15" s="53"/>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53"/>
      <c r="S16" s="36"/>
      <c r="T16" s="36"/>
      <c r="U16" s="36"/>
      <c r="V16" s="36"/>
      <c r="W16" s="36"/>
      <c r="X16" s="36"/>
      <c r="Y16" s="36"/>
      <c r="Z16" s="36"/>
      <c r="AA16" s="36"/>
      <c r="AB16" s="36"/>
      <c r="AC16" s="36"/>
      <c r="AD16" s="36"/>
      <c r="AE16" s="36"/>
    </row>
    <row r="17" spans="1:31" s="2" customFormat="1" ht="12" customHeight="1">
      <c r="A17" s="36"/>
      <c r="B17" s="41"/>
      <c r="C17" s="36"/>
      <c r="D17" s="121" t="s">
        <v>34</v>
      </c>
      <c r="E17" s="36"/>
      <c r="F17" s="36"/>
      <c r="G17" s="36"/>
      <c r="H17" s="36"/>
      <c r="I17" s="121" t="s">
        <v>31</v>
      </c>
      <c r="J17" s="31" t="str">
        <f>'Rekapitulace stavby'!AN13</f>
        <v>Vyplň údaj</v>
      </c>
      <c r="K17" s="36"/>
      <c r="L17" s="53"/>
      <c r="S17" s="36"/>
      <c r="T17" s="36"/>
      <c r="U17" s="36"/>
      <c r="V17" s="36"/>
      <c r="W17" s="36"/>
      <c r="X17" s="36"/>
      <c r="Y17" s="36"/>
      <c r="Z17" s="36"/>
      <c r="AA17" s="36"/>
      <c r="AB17" s="36"/>
      <c r="AC17" s="36"/>
      <c r="AD17" s="36"/>
      <c r="AE17" s="36"/>
    </row>
    <row r="18" spans="1:31" s="2" customFormat="1" ht="18" customHeight="1">
      <c r="A18" s="36"/>
      <c r="B18" s="41"/>
      <c r="C18" s="36"/>
      <c r="D18" s="36"/>
      <c r="E18" s="328" t="str">
        <f>'Rekapitulace stavby'!E14</f>
        <v>Vyplň údaj</v>
      </c>
      <c r="F18" s="329"/>
      <c r="G18" s="329"/>
      <c r="H18" s="329"/>
      <c r="I18" s="121" t="s">
        <v>33</v>
      </c>
      <c r="J18" s="31" t="str">
        <f>'Rekapitulace stavby'!AN14</f>
        <v>Vyplň údaj</v>
      </c>
      <c r="K18" s="36"/>
      <c r="L18" s="53"/>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53"/>
      <c r="S19" s="36"/>
      <c r="T19" s="36"/>
      <c r="U19" s="36"/>
      <c r="V19" s="36"/>
      <c r="W19" s="36"/>
      <c r="X19" s="36"/>
      <c r="Y19" s="36"/>
      <c r="Z19" s="36"/>
      <c r="AA19" s="36"/>
      <c r="AB19" s="36"/>
      <c r="AC19" s="36"/>
      <c r="AD19" s="36"/>
      <c r="AE19" s="36"/>
    </row>
    <row r="20" spans="1:31" s="2" customFormat="1" ht="12" customHeight="1">
      <c r="A20" s="36"/>
      <c r="B20" s="41"/>
      <c r="C20" s="36"/>
      <c r="D20" s="121" t="s">
        <v>36</v>
      </c>
      <c r="E20" s="36"/>
      <c r="F20" s="36"/>
      <c r="G20" s="36"/>
      <c r="H20" s="36"/>
      <c r="I20" s="121" t="s">
        <v>31</v>
      </c>
      <c r="J20" s="112" t="s">
        <v>1</v>
      </c>
      <c r="K20" s="36"/>
      <c r="L20" s="53"/>
      <c r="S20" s="36"/>
      <c r="T20" s="36"/>
      <c r="U20" s="36"/>
      <c r="V20" s="36"/>
      <c r="W20" s="36"/>
      <c r="X20" s="36"/>
      <c r="Y20" s="36"/>
      <c r="Z20" s="36"/>
      <c r="AA20" s="36"/>
      <c r="AB20" s="36"/>
      <c r="AC20" s="36"/>
      <c r="AD20" s="36"/>
      <c r="AE20" s="36"/>
    </row>
    <row r="21" spans="1:31" s="2" customFormat="1" ht="18" customHeight="1">
      <c r="A21" s="36"/>
      <c r="B21" s="41"/>
      <c r="C21" s="36"/>
      <c r="D21" s="36"/>
      <c r="E21" s="112" t="s">
        <v>37</v>
      </c>
      <c r="F21" s="36"/>
      <c r="G21" s="36"/>
      <c r="H21" s="36"/>
      <c r="I21" s="121" t="s">
        <v>33</v>
      </c>
      <c r="J21" s="112" t="s">
        <v>1</v>
      </c>
      <c r="K21" s="36"/>
      <c r="L21" s="53"/>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53"/>
      <c r="S22" s="36"/>
      <c r="T22" s="36"/>
      <c r="U22" s="36"/>
      <c r="V22" s="36"/>
      <c r="W22" s="36"/>
      <c r="X22" s="36"/>
      <c r="Y22" s="36"/>
      <c r="Z22" s="36"/>
      <c r="AA22" s="36"/>
      <c r="AB22" s="36"/>
      <c r="AC22" s="36"/>
      <c r="AD22" s="36"/>
      <c r="AE22" s="36"/>
    </row>
    <row r="23" spans="1:31" s="2" customFormat="1" ht="12" customHeight="1">
      <c r="A23" s="36"/>
      <c r="B23" s="41"/>
      <c r="C23" s="36"/>
      <c r="D23" s="121" t="s">
        <v>39</v>
      </c>
      <c r="E23" s="36"/>
      <c r="F23" s="36"/>
      <c r="G23" s="36"/>
      <c r="H23" s="36"/>
      <c r="I23" s="121" t="s">
        <v>31</v>
      </c>
      <c r="J23" s="112" t="str">
        <f>IF('Rekapitulace stavby'!AN19="","",'Rekapitulace stavby'!AN19)</f>
        <v/>
      </c>
      <c r="K23" s="36"/>
      <c r="L23" s="53"/>
      <c r="S23" s="36"/>
      <c r="T23" s="36"/>
      <c r="U23" s="36"/>
      <c r="V23" s="36"/>
      <c r="W23" s="36"/>
      <c r="X23" s="36"/>
      <c r="Y23" s="36"/>
      <c r="Z23" s="36"/>
      <c r="AA23" s="36"/>
      <c r="AB23" s="36"/>
      <c r="AC23" s="36"/>
      <c r="AD23" s="36"/>
      <c r="AE23" s="36"/>
    </row>
    <row r="24" spans="1:31" s="2" customFormat="1" ht="18" customHeight="1">
      <c r="A24" s="36"/>
      <c r="B24" s="41"/>
      <c r="C24" s="36"/>
      <c r="D24" s="36"/>
      <c r="E24" s="112" t="str">
        <f>IF('Rekapitulace stavby'!E20="","",'Rekapitulace stavby'!E20)</f>
        <v xml:space="preserve"> </v>
      </c>
      <c r="F24" s="36"/>
      <c r="G24" s="36"/>
      <c r="H24" s="36"/>
      <c r="I24" s="121" t="s">
        <v>33</v>
      </c>
      <c r="J24" s="112" t="str">
        <f>IF('Rekapitulace stavby'!AN20="","",'Rekapitulace stavby'!AN20)</f>
        <v/>
      </c>
      <c r="K24" s="36"/>
      <c r="L24" s="53"/>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53"/>
      <c r="S25" s="36"/>
      <c r="T25" s="36"/>
      <c r="U25" s="36"/>
      <c r="V25" s="36"/>
      <c r="W25" s="36"/>
      <c r="X25" s="36"/>
      <c r="Y25" s="36"/>
      <c r="Z25" s="36"/>
      <c r="AA25" s="36"/>
      <c r="AB25" s="36"/>
      <c r="AC25" s="36"/>
      <c r="AD25" s="36"/>
      <c r="AE25" s="36"/>
    </row>
    <row r="26" spans="1:31" s="2" customFormat="1" ht="12" customHeight="1">
      <c r="A26" s="36"/>
      <c r="B26" s="41"/>
      <c r="C26" s="36"/>
      <c r="D26" s="121" t="s">
        <v>40</v>
      </c>
      <c r="E26" s="36"/>
      <c r="F26" s="36"/>
      <c r="G26" s="36"/>
      <c r="H26" s="36"/>
      <c r="I26" s="36"/>
      <c r="J26" s="36"/>
      <c r="K26" s="36"/>
      <c r="L26" s="53"/>
      <c r="S26" s="36"/>
      <c r="T26" s="36"/>
      <c r="U26" s="36"/>
      <c r="V26" s="36"/>
      <c r="W26" s="36"/>
      <c r="X26" s="36"/>
      <c r="Y26" s="36"/>
      <c r="Z26" s="36"/>
      <c r="AA26" s="36"/>
      <c r="AB26" s="36"/>
      <c r="AC26" s="36"/>
      <c r="AD26" s="36"/>
      <c r="AE26" s="36"/>
    </row>
    <row r="27" spans="1:31" s="8" customFormat="1" ht="95.25" customHeight="1">
      <c r="A27" s="123"/>
      <c r="B27" s="124"/>
      <c r="C27" s="123"/>
      <c r="D27" s="123"/>
      <c r="E27" s="330" t="s">
        <v>41</v>
      </c>
      <c r="F27" s="330"/>
      <c r="G27" s="330"/>
      <c r="H27" s="330"/>
      <c r="I27" s="123"/>
      <c r="J27" s="123"/>
      <c r="K27" s="123"/>
      <c r="L27" s="125"/>
      <c r="S27" s="123"/>
      <c r="T27" s="123"/>
      <c r="U27" s="123"/>
      <c r="V27" s="123"/>
      <c r="W27" s="123"/>
      <c r="X27" s="123"/>
      <c r="Y27" s="123"/>
      <c r="Z27" s="123"/>
      <c r="AA27" s="123"/>
      <c r="AB27" s="123"/>
      <c r="AC27" s="123"/>
      <c r="AD27" s="123"/>
      <c r="AE27" s="123"/>
    </row>
    <row r="28" spans="1:31" s="2" customFormat="1" ht="6.95" customHeight="1">
      <c r="A28" s="36"/>
      <c r="B28" s="41"/>
      <c r="C28" s="36"/>
      <c r="D28" s="36"/>
      <c r="E28" s="36"/>
      <c r="F28" s="36"/>
      <c r="G28" s="36"/>
      <c r="H28" s="36"/>
      <c r="I28" s="36"/>
      <c r="J28" s="36"/>
      <c r="K28" s="36"/>
      <c r="L28" s="53"/>
      <c r="S28" s="36"/>
      <c r="T28" s="36"/>
      <c r="U28" s="36"/>
      <c r="V28" s="36"/>
      <c r="W28" s="36"/>
      <c r="X28" s="36"/>
      <c r="Y28" s="36"/>
      <c r="Z28" s="36"/>
      <c r="AA28" s="36"/>
      <c r="AB28" s="36"/>
      <c r="AC28" s="36"/>
      <c r="AD28" s="36"/>
      <c r="AE28" s="36"/>
    </row>
    <row r="29" spans="1:31" s="2" customFormat="1" ht="6.95" customHeight="1">
      <c r="A29" s="36"/>
      <c r="B29" s="41"/>
      <c r="C29" s="36"/>
      <c r="D29" s="126"/>
      <c r="E29" s="126"/>
      <c r="F29" s="126"/>
      <c r="G29" s="126"/>
      <c r="H29" s="126"/>
      <c r="I29" s="126"/>
      <c r="J29" s="126"/>
      <c r="K29" s="126"/>
      <c r="L29" s="53"/>
      <c r="S29" s="36"/>
      <c r="T29" s="36"/>
      <c r="U29" s="36"/>
      <c r="V29" s="36"/>
      <c r="W29" s="36"/>
      <c r="X29" s="36"/>
      <c r="Y29" s="36"/>
      <c r="Z29" s="36"/>
      <c r="AA29" s="36"/>
      <c r="AB29" s="36"/>
      <c r="AC29" s="36"/>
      <c r="AD29" s="36"/>
      <c r="AE29" s="36"/>
    </row>
    <row r="30" spans="1:31" s="2" customFormat="1" ht="25.35" customHeight="1">
      <c r="A30" s="36"/>
      <c r="B30" s="41"/>
      <c r="C30" s="36"/>
      <c r="D30" s="127" t="s">
        <v>42</v>
      </c>
      <c r="E30" s="36"/>
      <c r="F30" s="36"/>
      <c r="G30" s="36"/>
      <c r="H30" s="36"/>
      <c r="I30" s="36"/>
      <c r="J30" s="128">
        <f>ROUND(J118,2)</f>
        <v>0</v>
      </c>
      <c r="K30" s="36"/>
      <c r="L30" s="53"/>
      <c r="S30" s="36"/>
      <c r="T30" s="36"/>
      <c r="U30" s="36"/>
      <c r="V30" s="36"/>
      <c r="W30" s="36"/>
      <c r="X30" s="36"/>
      <c r="Y30" s="36"/>
      <c r="Z30" s="36"/>
      <c r="AA30" s="36"/>
      <c r="AB30" s="36"/>
      <c r="AC30" s="36"/>
      <c r="AD30" s="36"/>
      <c r="AE30" s="36"/>
    </row>
    <row r="31" spans="1:31" s="2" customFormat="1" ht="6.95" customHeight="1">
      <c r="A31" s="36"/>
      <c r="B31" s="41"/>
      <c r="C31" s="36"/>
      <c r="D31" s="126"/>
      <c r="E31" s="126"/>
      <c r="F31" s="126"/>
      <c r="G31" s="126"/>
      <c r="H31" s="126"/>
      <c r="I31" s="126"/>
      <c r="J31" s="126"/>
      <c r="K31" s="126"/>
      <c r="L31" s="53"/>
      <c r="S31" s="36"/>
      <c r="T31" s="36"/>
      <c r="U31" s="36"/>
      <c r="V31" s="36"/>
      <c r="W31" s="36"/>
      <c r="X31" s="36"/>
      <c r="Y31" s="36"/>
      <c r="Z31" s="36"/>
      <c r="AA31" s="36"/>
      <c r="AB31" s="36"/>
      <c r="AC31" s="36"/>
      <c r="AD31" s="36"/>
      <c r="AE31" s="36"/>
    </row>
    <row r="32" spans="1:31" s="2" customFormat="1" ht="14.45" customHeight="1">
      <c r="A32" s="36"/>
      <c r="B32" s="41"/>
      <c r="C32" s="36"/>
      <c r="D32" s="36"/>
      <c r="E32" s="36"/>
      <c r="F32" s="129" t="s">
        <v>44</v>
      </c>
      <c r="G32" s="36"/>
      <c r="H32" s="36"/>
      <c r="I32" s="129" t="s">
        <v>43</v>
      </c>
      <c r="J32" s="129" t="s">
        <v>45</v>
      </c>
      <c r="K32" s="36"/>
      <c r="L32" s="53"/>
      <c r="S32" s="36"/>
      <c r="T32" s="36"/>
      <c r="U32" s="36"/>
      <c r="V32" s="36"/>
      <c r="W32" s="36"/>
      <c r="X32" s="36"/>
      <c r="Y32" s="36"/>
      <c r="Z32" s="36"/>
      <c r="AA32" s="36"/>
      <c r="AB32" s="36"/>
      <c r="AC32" s="36"/>
      <c r="AD32" s="36"/>
      <c r="AE32" s="36"/>
    </row>
    <row r="33" spans="1:31" s="2" customFormat="1" ht="14.45" customHeight="1">
      <c r="A33" s="36"/>
      <c r="B33" s="41"/>
      <c r="C33" s="36"/>
      <c r="D33" s="130" t="s">
        <v>46</v>
      </c>
      <c r="E33" s="121" t="s">
        <v>47</v>
      </c>
      <c r="F33" s="131">
        <f>ROUND((SUM(BE118:BE131)),2)</f>
        <v>0</v>
      </c>
      <c r="G33" s="36"/>
      <c r="H33" s="36"/>
      <c r="I33" s="132">
        <v>0.21</v>
      </c>
      <c r="J33" s="131">
        <f>ROUND(((SUM(BE118:BE131))*I33),2)</f>
        <v>0</v>
      </c>
      <c r="K33" s="36"/>
      <c r="L33" s="53"/>
      <c r="S33" s="36"/>
      <c r="T33" s="36"/>
      <c r="U33" s="36"/>
      <c r="V33" s="36"/>
      <c r="W33" s="36"/>
      <c r="X33" s="36"/>
      <c r="Y33" s="36"/>
      <c r="Z33" s="36"/>
      <c r="AA33" s="36"/>
      <c r="AB33" s="36"/>
      <c r="AC33" s="36"/>
      <c r="AD33" s="36"/>
      <c r="AE33" s="36"/>
    </row>
    <row r="34" spans="1:31" s="2" customFormat="1" ht="14.45" customHeight="1">
      <c r="A34" s="36"/>
      <c r="B34" s="41"/>
      <c r="C34" s="36"/>
      <c r="D34" s="36"/>
      <c r="E34" s="121" t="s">
        <v>48</v>
      </c>
      <c r="F34" s="131">
        <f>ROUND((SUM(BF118:BF131)),2)</f>
        <v>0</v>
      </c>
      <c r="G34" s="36"/>
      <c r="H34" s="36"/>
      <c r="I34" s="132">
        <v>0.15</v>
      </c>
      <c r="J34" s="131">
        <f>ROUND(((SUM(BF118:BF131))*I34),2)</f>
        <v>0</v>
      </c>
      <c r="K34" s="36"/>
      <c r="L34" s="53"/>
      <c r="S34" s="36"/>
      <c r="T34" s="36"/>
      <c r="U34" s="36"/>
      <c r="V34" s="36"/>
      <c r="W34" s="36"/>
      <c r="X34" s="36"/>
      <c r="Y34" s="36"/>
      <c r="Z34" s="36"/>
      <c r="AA34" s="36"/>
      <c r="AB34" s="36"/>
      <c r="AC34" s="36"/>
      <c r="AD34" s="36"/>
      <c r="AE34" s="36"/>
    </row>
    <row r="35" spans="1:31" s="2" customFormat="1" ht="14.45" customHeight="1" hidden="1">
      <c r="A35" s="36"/>
      <c r="B35" s="41"/>
      <c r="C35" s="36"/>
      <c r="D35" s="36"/>
      <c r="E35" s="121" t="s">
        <v>49</v>
      </c>
      <c r="F35" s="131">
        <f>ROUND((SUM(BG118:BG131)),2)</f>
        <v>0</v>
      </c>
      <c r="G35" s="36"/>
      <c r="H35" s="36"/>
      <c r="I35" s="132">
        <v>0.21</v>
      </c>
      <c r="J35" s="131">
        <f>0</f>
        <v>0</v>
      </c>
      <c r="K35" s="36"/>
      <c r="L35" s="53"/>
      <c r="S35" s="36"/>
      <c r="T35" s="36"/>
      <c r="U35" s="36"/>
      <c r="V35" s="36"/>
      <c r="W35" s="36"/>
      <c r="X35" s="36"/>
      <c r="Y35" s="36"/>
      <c r="Z35" s="36"/>
      <c r="AA35" s="36"/>
      <c r="AB35" s="36"/>
      <c r="AC35" s="36"/>
      <c r="AD35" s="36"/>
      <c r="AE35" s="36"/>
    </row>
    <row r="36" spans="1:31" s="2" customFormat="1" ht="14.45" customHeight="1" hidden="1">
      <c r="A36" s="36"/>
      <c r="B36" s="41"/>
      <c r="C36" s="36"/>
      <c r="D36" s="36"/>
      <c r="E36" s="121" t="s">
        <v>50</v>
      </c>
      <c r="F36" s="131">
        <f>ROUND((SUM(BH118:BH131)),2)</f>
        <v>0</v>
      </c>
      <c r="G36" s="36"/>
      <c r="H36" s="36"/>
      <c r="I36" s="132">
        <v>0.15</v>
      </c>
      <c r="J36" s="131">
        <f>0</f>
        <v>0</v>
      </c>
      <c r="K36" s="36"/>
      <c r="L36" s="53"/>
      <c r="S36" s="36"/>
      <c r="T36" s="36"/>
      <c r="U36" s="36"/>
      <c r="V36" s="36"/>
      <c r="W36" s="36"/>
      <c r="X36" s="36"/>
      <c r="Y36" s="36"/>
      <c r="Z36" s="36"/>
      <c r="AA36" s="36"/>
      <c r="AB36" s="36"/>
      <c r="AC36" s="36"/>
      <c r="AD36" s="36"/>
      <c r="AE36" s="36"/>
    </row>
    <row r="37" spans="1:31" s="2" customFormat="1" ht="14.45" customHeight="1" hidden="1">
      <c r="A37" s="36"/>
      <c r="B37" s="41"/>
      <c r="C37" s="36"/>
      <c r="D37" s="36"/>
      <c r="E37" s="121" t="s">
        <v>51</v>
      </c>
      <c r="F37" s="131">
        <f>ROUND((SUM(BI118:BI131)),2)</f>
        <v>0</v>
      </c>
      <c r="G37" s="36"/>
      <c r="H37" s="36"/>
      <c r="I37" s="132">
        <v>0</v>
      </c>
      <c r="J37" s="131">
        <f>0</f>
        <v>0</v>
      </c>
      <c r="K37" s="36"/>
      <c r="L37" s="53"/>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53"/>
      <c r="S38" s="36"/>
      <c r="T38" s="36"/>
      <c r="U38" s="36"/>
      <c r="V38" s="36"/>
      <c r="W38" s="36"/>
      <c r="X38" s="36"/>
      <c r="Y38" s="36"/>
      <c r="Z38" s="36"/>
      <c r="AA38" s="36"/>
      <c r="AB38" s="36"/>
      <c r="AC38" s="36"/>
      <c r="AD38" s="36"/>
      <c r="AE38" s="36"/>
    </row>
    <row r="39" spans="1:31" s="2" customFormat="1" ht="25.35" customHeight="1">
      <c r="A39" s="36"/>
      <c r="B39" s="41"/>
      <c r="C39" s="133"/>
      <c r="D39" s="134" t="s">
        <v>52</v>
      </c>
      <c r="E39" s="135"/>
      <c r="F39" s="135"/>
      <c r="G39" s="136" t="s">
        <v>53</v>
      </c>
      <c r="H39" s="137" t="s">
        <v>54</v>
      </c>
      <c r="I39" s="135"/>
      <c r="J39" s="138">
        <f>SUM(J30:J37)</f>
        <v>0</v>
      </c>
      <c r="K39" s="139"/>
      <c r="L39" s="53"/>
      <c r="S39" s="36"/>
      <c r="T39" s="36"/>
      <c r="U39" s="36"/>
      <c r="V39" s="36"/>
      <c r="W39" s="36"/>
      <c r="X39" s="36"/>
      <c r="Y39" s="36"/>
      <c r="Z39" s="36"/>
      <c r="AA39" s="36"/>
      <c r="AB39" s="36"/>
      <c r="AC39" s="36"/>
      <c r="AD39" s="36"/>
      <c r="AE39" s="36"/>
    </row>
    <row r="40" spans="1:31" s="2" customFormat="1" ht="14.45" customHeight="1">
      <c r="A40" s="36"/>
      <c r="B40" s="41"/>
      <c r="C40" s="36"/>
      <c r="D40" s="36"/>
      <c r="E40" s="36"/>
      <c r="F40" s="36"/>
      <c r="G40" s="36"/>
      <c r="H40" s="36"/>
      <c r="I40" s="36"/>
      <c r="J40" s="36"/>
      <c r="K40" s="36"/>
      <c r="L40" s="53"/>
      <c r="S40" s="36"/>
      <c r="T40" s="36"/>
      <c r="U40" s="36"/>
      <c r="V40" s="36"/>
      <c r="W40" s="36"/>
      <c r="X40" s="36"/>
      <c r="Y40" s="36"/>
      <c r="Z40" s="36"/>
      <c r="AA40" s="36"/>
      <c r="AB40" s="36"/>
      <c r="AC40" s="36"/>
      <c r="AD40" s="36"/>
      <c r="AE40" s="36"/>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3"/>
      <c r="D50" s="140" t="s">
        <v>55</v>
      </c>
      <c r="E50" s="141"/>
      <c r="F50" s="141"/>
      <c r="G50" s="140" t="s">
        <v>56</v>
      </c>
      <c r="H50" s="141"/>
      <c r="I50" s="141"/>
      <c r="J50" s="141"/>
      <c r="K50" s="141"/>
      <c r="L50" s="5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6"/>
      <c r="B61" s="41"/>
      <c r="C61" s="36"/>
      <c r="D61" s="142" t="s">
        <v>57</v>
      </c>
      <c r="E61" s="143"/>
      <c r="F61" s="144" t="s">
        <v>58</v>
      </c>
      <c r="G61" s="142" t="s">
        <v>57</v>
      </c>
      <c r="H61" s="143"/>
      <c r="I61" s="143"/>
      <c r="J61" s="145" t="s">
        <v>58</v>
      </c>
      <c r="K61" s="143"/>
      <c r="L61" s="53"/>
      <c r="S61" s="36"/>
      <c r="T61" s="36"/>
      <c r="U61" s="36"/>
      <c r="V61" s="36"/>
      <c r="W61" s="36"/>
      <c r="X61" s="36"/>
      <c r="Y61" s="36"/>
      <c r="Z61" s="36"/>
      <c r="AA61" s="36"/>
      <c r="AB61" s="36"/>
      <c r="AC61" s="36"/>
      <c r="AD61" s="36"/>
      <c r="AE61" s="36"/>
    </row>
    <row r="62" spans="2:12" ht="12">
      <c r="B62" s="21"/>
      <c r="L62" s="21"/>
    </row>
    <row r="63" spans="2:12" ht="12">
      <c r="B63" s="21"/>
      <c r="L63" s="21"/>
    </row>
    <row r="64" spans="2:12" ht="12">
      <c r="B64" s="21"/>
      <c r="L64" s="21"/>
    </row>
    <row r="65" spans="1:31" s="2" customFormat="1" ht="12.75">
      <c r="A65" s="36"/>
      <c r="B65" s="41"/>
      <c r="C65" s="36"/>
      <c r="D65" s="140" t="s">
        <v>59</v>
      </c>
      <c r="E65" s="146"/>
      <c r="F65" s="146"/>
      <c r="G65" s="140" t="s">
        <v>60</v>
      </c>
      <c r="H65" s="146"/>
      <c r="I65" s="146"/>
      <c r="J65" s="146"/>
      <c r="K65" s="146"/>
      <c r="L65" s="53"/>
      <c r="S65" s="36"/>
      <c r="T65" s="36"/>
      <c r="U65" s="36"/>
      <c r="V65" s="36"/>
      <c r="W65" s="36"/>
      <c r="X65" s="36"/>
      <c r="Y65" s="36"/>
      <c r="Z65" s="36"/>
      <c r="AA65" s="36"/>
      <c r="AB65" s="36"/>
      <c r="AC65" s="36"/>
      <c r="AD65" s="36"/>
      <c r="AE65" s="36"/>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6"/>
      <c r="B76" s="41"/>
      <c r="C76" s="36"/>
      <c r="D76" s="142" t="s">
        <v>57</v>
      </c>
      <c r="E76" s="143"/>
      <c r="F76" s="144" t="s">
        <v>58</v>
      </c>
      <c r="G76" s="142" t="s">
        <v>57</v>
      </c>
      <c r="H76" s="143"/>
      <c r="I76" s="143"/>
      <c r="J76" s="145" t="s">
        <v>58</v>
      </c>
      <c r="K76" s="143"/>
      <c r="L76" s="53"/>
      <c r="S76" s="36"/>
      <c r="T76" s="36"/>
      <c r="U76" s="36"/>
      <c r="V76" s="36"/>
      <c r="W76" s="36"/>
      <c r="X76" s="36"/>
      <c r="Y76" s="36"/>
      <c r="Z76" s="36"/>
      <c r="AA76" s="36"/>
      <c r="AB76" s="36"/>
      <c r="AC76" s="36"/>
      <c r="AD76" s="36"/>
      <c r="AE76" s="36"/>
    </row>
    <row r="77" spans="1:31" s="2" customFormat="1" ht="14.45" customHeight="1">
      <c r="A77" s="36"/>
      <c r="B77" s="147"/>
      <c r="C77" s="148"/>
      <c r="D77" s="148"/>
      <c r="E77" s="148"/>
      <c r="F77" s="148"/>
      <c r="G77" s="148"/>
      <c r="H77" s="148"/>
      <c r="I77" s="148"/>
      <c r="J77" s="148"/>
      <c r="K77" s="148"/>
      <c r="L77" s="53"/>
      <c r="S77" s="36"/>
      <c r="T77" s="36"/>
      <c r="U77" s="36"/>
      <c r="V77" s="36"/>
      <c r="W77" s="36"/>
      <c r="X77" s="36"/>
      <c r="Y77" s="36"/>
      <c r="Z77" s="36"/>
      <c r="AA77" s="36"/>
      <c r="AB77" s="36"/>
      <c r="AC77" s="36"/>
      <c r="AD77" s="36"/>
      <c r="AE77" s="36"/>
    </row>
    <row r="81" spans="1:31" s="2" customFormat="1" ht="6.95" customHeight="1">
      <c r="A81" s="36"/>
      <c r="B81" s="149"/>
      <c r="C81" s="150"/>
      <c r="D81" s="150"/>
      <c r="E81" s="150"/>
      <c r="F81" s="150"/>
      <c r="G81" s="150"/>
      <c r="H81" s="150"/>
      <c r="I81" s="150"/>
      <c r="J81" s="150"/>
      <c r="K81" s="150"/>
      <c r="L81" s="53"/>
      <c r="S81" s="36"/>
      <c r="T81" s="36"/>
      <c r="U81" s="36"/>
      <c r="V81" s="36"/>
      <c r="W81" s="36"/>
      <c r="X81" s="36"/>
      <c r="Y81" s="36"/>
      <c r="Z81" s="36"/>
      <c r="AA81" s="36"/>
      <c r="AB81" s="36"/>
      <c r="AC81" s="36"/>
      <c r="AD81" s="36"/>
      <c r="AE81" s="36"/>
    </row>
    <row r="82" spans="1:31" s="2" customFormat="1" ht="24.95" customHeight="1">
      <c r="A82" s="36"/>
      <c r="B82" s="37"/>
      <c r="C82" s="24" t="s">
        <v>121</v>
      </c>
      <c r="D82" s="38"/>
      <c r="E82" s="38"/>
      <c r="F82" s="38"/>
      <c r="G82" s="38"/>
      <c r="H82" s="38"/>
      <c r="I82" s="38"/>
      <c r="J82" s="38"/>
      <c r="K82" s="38"/>
      <c r="L82" s="53"/>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38"/>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38"/>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22" t="str">
        <f>E7</f>
        <v>LF objekt ZZ – rekonstrukce krovu, střechy, zateplení a výměna oken</v>
      </c>
      <c r="F85" s="323"/>
      <c r="G85" s="323"/>
      <c r="H85" s="323"/>
      <c r="I85" s="38"/>
      <c r="J85" s="38"/>
      <c r="K85" s="38"/>
      <c r="L85" s="53"/>
      <c r="S85" s="36"/>
      <c r="T85" s="36"/>
      <c r="U85" s="36"/>
      <c r="V85" s="36"/>
      <c r="W85" s="36"/>
      <c r="X85" s="36"/>
      <c r="Y85" s="36"/>
      <c r="Z85" s="36"/>
      <c r="AA85" s="36"/>
      <c r="AB85" s="36"/>
      <c r="AC85" s="36"/>
      <c r="AD85" s="36"/>
      <c r="AE85" s="36"/>
    </row>
    <row r="86" spans="1:31" s="2" customFormat="1" ht="12" customHeight="1">
      <c r="A86" s="36"/>
      <c r="B86" s="37"/>
      <c r="C86" s="30" t="s">
        <v>117</v>
      </c>
      <c r="D86" s="38"/>
      <c r="E86" s="38"/>
      <c r="F86" s="38"/>
      <c r="G86" s="38"/>
      <c r="H86" s="38"/>
      <c r="I86" s="38"/>
      <c r="J86" s="38"/>
      <c r="K86" s="38"/>
      <c r="L86" s="53"/>
      <c r="S86" s="36"/>
      <c r="T86" s="36"/>
      <c r="U86" s="36"/>
      <c r="V86" s="36"/>
      <c r="W86" s="36"/>
      <c r="X86" s="36"/>
      <c r="Y86" s="36"/>
      <c r="Z86" s="36"/>
      <c r="AA86" s="36"/>
      <c r="AB86" s="36"/>
      <c r="AC86" s="36"/>
      <c r="AD86" s="36"/>
      <c r="AE86" s="36"/>
    </row>
    <row r="87" spans="1:31" s="2" customFormat="1" ht="16.5" customHeight="1">
      <c r="A87" s="36"/>
      <c r="B87" s="37"/>
      <c r="C87" s="38"/>
      <c r="D87" s="38"/>
      <c r="E87" s="310" t="str">
        <f>E9</f>
        <v xml:space="preserve">D.1.2 - STAVEBNĚ KONSTRUKČNÍ ŘEŠENÍ – STŘEŠNÍ VAZNÍKY </v>
      </c>
      <c r="F87" s="321"/>
      <c r="G87" s="321"/>
      <c r="H87" s="321"/>
      <c r="I87" s="38"/>
      <c r="J87" s="38"/>
      <c r="K87" s="38"/>
      <c r="L87" s="53"/>
      <c r="S87" s="36"/>
      <c r="T87" s="36"/>
      <c r="U87" s="36"/>
      <c r="V87" s="36"/>
      <c r="W87" s="36"/>
      <c r="X87" s="36"/>
      <c r="Y87" s="36"/>
      <c r="Z87" s="36"/>
      <c r="AA87" s="36"/>
      <c r="AB87" s="36"/>
      <c r="AC87" s="36"/>
      <c r="AD87" s="36"/>
      <c r="AE87" s="36"/>
    </row>
    <row r="88" spans="1:31" s="2" customFormat="1" ht="6.95" customHeight="1">
      <c r="A88" s="36"/>
      <c r="B88" s="37"/>
      <c r="C88" s="38"/>
      <c r="D88" s="38"/>
      <c r="E88" s="38"/>
      <c r="F88" s="38"/>
      <c r="G88" s="38"/>
      <c r="H88" s="38"/>
      <c r="I88" s="38"/>
      <c r="J88" s="38"/>
      <c r="K88" s="38"/>
      <c r="L88" s="53"/>
      <c r="S88" s="36"/>
      <c r="T88" s="36"/>
      <c r="U88" s="36"/>
      <c r="V88" s="36"/>
      <c r="W88" s="36"/>
      <c r="X88" s="36"/>
      <c r="Y88" s="36"/>
      <c r="Z88" s="36"/>
      <c r="AA88" s="36"/>
      <c r="AB88" s="36"/>
      <c r="AC88" s="36"/>
      <c r="AD88" s="36"/>
      <c r="AE88" s="36"/>
    </row>
    <row r="89" spans="1:31" s="2" customFormat="1" ht="12" customHeight="1">
      <c r="A89" s="36"/>
      <c r="B89" s="37"/>
      <c r="C89" s="30" t="s">
        <v>22</v>
      </c>
      <c r="D89" s="38"/>
      <c r="E89" s="38"/>
      <c r="F89" s="28" t="str">
        <f>F12</f>
        <v xml:space="preserve"> </v>
      </c>
      <c r="G89" s="38"/>
      <c r="H89" s="38"/>
      <c r="I89" s="30" t="s">
        <v>24</v>
      </c>
      <c r="J89" s="68" t="str">
        <f>IF(J12="","",J12)</f>
        <v>11. 9. 2021</v>
      </c>
      <c r="K89" s="38"/>
      <c r="L89" s="53"/>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38"/>
      <c r="J90" s="38"/>
      <c r="K90" s="38"/>
      <c r="L90" s="53"/>
      <c r="S90" s="36"/>
      <c r="T90" s="36"/>
      <c r="U90" s="36"/>
      <c r="V90" s="36"/>
      <c r="W90" s="36"/>
      <c r="X90" s="36"/>
      <c r="Y90" s="36"/>
      <c r="Z90" s="36"/>
      <c r="AA90" s="36"/>
      <c r="AB90" s="36"/>
      <c r="AC90" s="36"/>
      <c r="AD90" s="36"/>
      <c r="AE90" s="36"/>
    </row>
    <row r="91" spans="1:31" s="2" customFormat="1" ht="25.7" customHeight="1">
      <c r="A91" s="36"/>
      <c r="B91" s="37"/>
      <c r="C91" s="30" t="s">
        <v>30</v>
      </c>
      <c r="D91" s="38"/>
      <c r="E91" s="38"/>
      <c r="F91" s="28" t="str">
        <f>E15</f>
        <v xml:space="preserve">Ostravská univerzita </v>
      </c>
      <c r="G91" s="38"/>
      <c r="H91" s="38"/>
      <c r="I91" s="30" t="s">
        <v>36</v>
      </c>
      <c r="J91" s="34" t="str">
        <f>E21</f>
        <v>MARPO s.r.o., 28. října 66/201, Ostrava</v>
      </c>
      <c r="K91" s="38"/>
      <c r="L91" s="53"/>
      <c r="S91" s="36"/>
      <c r="T91" s="36"/>
      <c r="U91" s="36"/>
      <c r="V91" s="36"/>
      <c r="W91" s="36"/>
      <c r="X91" s="36"/>
      <c r="Y91" s="36"/>
      <c r="Z91" s="36"/>
      <c r="AA91" s="36"/>
      <c r="AB91" s="36"/>
      <c r="AC91" s="36"/>
      <c r="AD91" s="36"/>
      <c r="AE91" s="36"/>
    </row>
    <row r="92" spans="1:31" s="2" customFormat="1" ht="15.2" customHeight="1">
      <c r="A92" s="36"/>
      <c r="B92" s="37"/>
      <c r="C92" s="30" t="s">
        <v>34</v>
      </c>
      <c r="D92" s="38"/>
      <c r="E92" s="38"/>
      <c r="F92" s="28" t="str">
        <f>IF(E18="","",E18)</f>
        <v>Vyplň údaj</v>
      </c>
      <c r="G92" s="38"/>
      <c r="H92" s="38"/>
      <c r="I92" s="30" t="s">
        <v>39</v>
      </c>
      <c r="J92" s="34" t="str">
        <f>E24</f>
        <v xml:space="preserve"> </v>
      </c>
      <c r="K92" s="38"/>
      <c r="L92" s="53"/>
      <c r="S92" s="36"/>
      <c r="T92" s="36"/>
      <c r="U92" s="36"/>
      <c r="V92" s="36"/>
      <c r="W92" s="36"/>
      <c r="X92" s="36"/>
      <c r="Y92" s="36"/>
      <c r="Z92" s="36"/>
      <c r="AA92" s="36"/>
      <c r="AB92" s="36"/>
      <c r="AC92" s="36"/>
      <c r="AD92" s="36"/>
      <c r="AE92" s="36"/>
    </row>
    <row r="93" spans="1:31" s="2" customFormat="1" ht="10.35" customHeight="1">
      <c r="A93" s="36"/>
      <c r="B93" s="37"/>
      <c r="C93" s="38"/>
      <c r="D93" s="38"/>
      <c r="E93" s="38"/>
      <c r="F93" s="38"/>
      <c r="G93" s="38"/>
      <c r="H93" s="38"/>
      <c r="I93" s="38"/>
      <c r="J93" s="38"/>
      <c r="K93" s="38"/>
      <c r="L93" s="53"/>
      <c r="S93" s="36"/>
      <c r="T93" s="36"/>
      <c r="U93" s="36"/>
      <c r="V93" s="36"/>
      <c r="W93" s="36"/>
      <c r="X93" s="36"/>
      <c r="Y93" s="36"/>
      <c r="Z93" s="36"/>
      <c r="AA93" s="36"/>
      <c r="AB93" s="36"/>
      <c r="AC93" s="36"/>
      <c r="AD93" s="36"/>
      <c r="AE93" s="36"/>
    </row>
    <row r="94" spans="1:31" s="2" customFormat="1" ht="29.25" customHeight="1">
      <c r="A94" s="36"/>
      <c r="B94" s="37"/>
      <c r="C94" s="151" t="s">
        <v>122</v>
      </c>
      <c r="D94" s="152"/>
      <c r="E94" s="152"/>
      <c r="F94" s="152"/>
      <c r="G94" s="152"/>
      <c r="H94" s="152"/>
      <c r="I94" s="152"/>
      <c r="J94" s="153" t="s">
        <v>123</v>
      </c>
      <c r="K94" s="152"/>
      <c r="L94" s="53"/>
      <c r="S94" s="36"/>
      <c r="T94" s="36"/>
      <c r="U94" s="36"/>
      <c r="V94" s="36"/>
      <c r="W94" s="36"/>
      <c r="X94" s="36"/>
      <c r="Y94" s="36"/>
      <c r="Z94" s="36"/>
      <c r="AA94" s="36"/>
      <c r="AB94" s="36"/>
      <c r="AC94" s="36"/>
      <c r="AD94" s="36"/>
      <c r="AE94" s="36"/>
    </row>
    <row r="95" spans="1:31" s="2" customFormat="1" ht="10.35" customHeight="1">
      <c r="A95" s="36"/>
      <c r="B95" s="37"/>
      <c r="C95" s="38"/>
      <c r="D95" s="38"/>
      <c r="E95" s="38"/>
      <c r="F95" s="38"/>
      <c r="G95" s="38"/>
      <c r="H95" s="38"/>
      <c r="I95" s="38"/>
      <c r="J95" s="38"/>
      <c r="K95" s="38"/>
      <c r="L95" s="53"/>
      <c r="S95" s="36"/>
      <c r="T95" s="36"/>
      <c r="U95" s="36"/>
      <c r="V95" s="36"/>
      <c r="W95" s="36"/>
      <c r="X95" s="36"/>
      <c r="Y95" s="36"/>
      <c r="Z95" s="36"/>
      <c r="AA95" s="36"/>
      <c r="AB95" s="36"/>
      <c r="AC95" s="36"/>
      <c r="AD95" s="36"/>
      <c r="AE95" s="36"/>
    </row>
    <row r="96" spans="1:47" s="2" customFormat="1" ht="22.9" customHeight="1">
      <c r="A96" s="36"/>
      <c r="B96" s="37"/>
      <c r="C96" s="154" t="s">
        <v>124</v>
      </c>
      <c r="D96" s="38"/>
      <c r="E96" s="38"/>
      <c r="F96" s="38"/>
      <c r="G96" s="38"/>
      <c r="H96" s="38"/>
      <c r="I96" s="38"/>
      <c r="J96" s="86">
        <f>J118</f>
        <v>0</v>
      </c>
      <c r="K96" s="38"/>
      <c r="L96" s="53"/>
      <c r="S96" s="36"/>
      <c r="T96" s="36"/>
      <c r="U96" s="36"/>
      <c r="V96" s="36"/>
      <c r="W96" s="36"/>
      <c r="X96" s="36"/>
      <c r="Y96" s="36"/>
      <c r="Z96" s="36"/>
      <c r="AA96" s="36"/>
      <c r="AB96" s="36"/>
      <c r="AC96" s="36"/>
      <c r="AD96" s="36"/>
      <c r="AE96" s="36"/>
      <c r="AU96" s="18" t="s">
        <v>125</v>
      </c>
    </row>
    <row r="97" spans="2:12" s="9" customFormat="1" ht="24.95" customHeight="1">
      <c r="B97" s="155"/>
      <c r="C97" s="156"/>
      <c r="D97" s="157" t="s">
        <v>133</v>
      </c>
      <c r="E97" s="158"/>
      <c r="F97" s="158"/>
      <c r="G97" s="158"/>
      <c r="H97" s="158"/>
      <c r="I97" s="158"/>
      <c r="J97" s="159">
        <f>J119</f>
        <v>0</v>
      </c>
      <c r="K97" s="156"/>
      <c r="L97" s="160"/>
    </row>
    <row r="98" spans="2:12" s="10" customFormat="1" ht="19.9" customHeight="1">
      <c r="B98" s="161"/>
      <c r="C98" s="106"/>
      <c r="D98" s="162" t="s">
        <v>138</v>
      </c>
      <c r="E98" s="163"/>
      <c r="F98" s="163"/>
      <c r="G98" s="163"/>
      <c r="H98" s="163"/>
      <c r="I98" s="163"/>
      <c r="J98" s="164">
        <f>J120</f>
        <v>0</v>
      </c>
      <c r="K98" s="106"/>
      <c r="L98" s="165"/>
    </row>
    <row r="99" spans="1:31" s="2" customFormat="1" ht="21.75" customHeight="1">
      <c r="A99" s="36"/>
      <c r="B99" s="37"/>
      <c r="C99" s="38"/>
      <c r="D99" s="38"/>
      <c r="E99" s="38"/>
      <c r="F99" s="38"/>
      <c r="G99" s="38"/>
      <c r="H99" s="38"/>
      <c r="I99" s="38"/>
      <c r="J99" s="38"/>
      <c r="K99" s="38"/>
      <c r="L99" s="53"/>
      <c r="S99" s="36"/>
      <c r="T99" s="36"/>
      <c r="U99" s="36"/>
      <c r="V99" s="36"/>
      <c r="W99" s="36"/>
      <c r="X99" s="36"/>
      <c r="Y99" s="36"/>
      <c r="Z99" s="36"/>
      <c r="AA99" s="36"/>
      <c r="AB99" s="36"/>
      <c r="AC99" s="36"/>
      <c r="AD99" s="36"/>
      <c r="AE99" s="36"/>
    </row>
    <row r="100" spans="1:31" s="2" customFormat="1" ht="6.95" customHeight="1">
      <c r="A100" s="36"/>
      <c r="B100" s="56"/>
      <c r="C100" s="57"/>
      <c r="D100" s="57"/>
      <c r="E100" s="57"/>
      <c r="F100" s="57"/>
      <c r="G100" s="57"/>
      <c r="H100" s="57"/>
      <c r="I100" s="57"/>
      <c r="J100" s="57"/>
      <c r="K100" s="57"/>
      <c r="L100" s="53"/>
      <c r="S100" s="36"/>
      <c r="T100" s="36"/>
      <c r="U100" s="36"/>
      <c r="V100" s="36"/>
      <c r="W100" s="36"/>
      <c r="X100" s="36"/>
      <c r="Y100" s="36"/>
      <c r="Z100" s="36"/>
      <c r="AA100" s="36"/>
      <c r="AB100" s="36"/>
      <c r="AC100" s="36"/>
      <c r="AD100" s="36"/>
      <c r="AE100" s="36"/>
    </row>
    <row r="104" spans="1:31" s="2" customFormat="1" ht="6.95" customHeight="1">
      <c r="A104" s="36"/>
      <c r="B104" s="58"/>
      <c r="C104" s="59"/>
      <c r="D104" s="59"/>
      <c r="E104" s="59"/>
      <c r="F104" s="59"/>
      <c r="G104" s="59"/>
      <c r="H104" s="59"/>
      <c r="I104" s="59"/>
      <c r="J104" s="59"/>
      <c r="K104" s="59"/>
      <c r="L104" s="53"/>
      <c r="S104" s="36"/>
      <c r="T104" s="36"/>
      <c r="U104" s="36"/>
      <c r="V104" s="36"/>
      <c r="W104" s="36"/>
      <c r="X104" s="36"/>
      <c r="Y104" s="36"/>
      <c r="Z104" s="36"/>
      <c r="AA104" s="36"/>
      <c r="AB104" s="36"/>
      <c r="AC104" s="36"/>
      <c r="AD104" s="36"/>
      <c r="AE104" s="36"/>
    </row>
    <row r="105" spans="1:31" s="2" customFormat="1" ht="24.95" customHeight="1">
      <c r="A105" s="36"/>
      <c r="B105" s="37"/>
      <c r="C105" s="24" t="s">
        <v>147</v>
      </c>
      <c r="D105" s="38"/>
      <c r="E105" s="38"/>
      <c r="F105" s="38"/>
      <c r="G105" s="38"/>
      <c r="H105" s="38"/>
      <c r="I105" s="38"/>
      <c r="J105" s="38"/>
      <c r="K105" s="38"/>
      <c r="L105" s="53"/>
      <c r="S105" s="36"/>
      <c r="T105" s="36"/>
      <c r="U105" s="36"/>
      <c r="V105" s="36"/>
      <c r="W105" s="36"/>
      <c r="X105" s="36"/>
      <c r="Y105" s="36"/>
      <c r="Z105" s="36"/>
      <c r="AA105" s="36"/>
      <c r="AB105" s="36"/>
      <c r="AC105" s="36"/>
      <c r="AD105" s="36"/>
      <c r="AE105" s="36"/>
    </row>
    <row r="106" spans="1:31" s="2" customFormat="1" ht="6.95" customHeight="1">
      <c r="A106" s="36"/>
      <c r="B106" s="37"/>
      <c r="C106" s="38"/>
      <c r="D106" s="38"/>
      <c r="E106" s="38"/>
      <c r="F106" s="38"/>
      <c r="G106" s="38"/>
      <c r="H106" s="38"/>
      <c r="I106" s="38"/>
      <c r="J106" s="38"/>
      <c r="K106" s="38"/>
      <c r="L106" s="53"/>
      <c r="S106" s="36"/>
      <c r="T106" s="36"/>
      <c r="U106" s="36"/>
      <c r="V106" s="36"/>
      <c r="W106" s="36"/>
      <c r="X106" s="36"/>
      <c r="Y106" s="36"/>
      <c r="Z106" s="36"/>
      <c r="AA106" s="36"/>
      <c r="AB106" s="36"/>
      <c r="AC106" s="36"/>
      <c r="AD106" s="36"/>
      <c r="AE106" s="36"/>
    </row>
    <row r="107" spans="1:31" s="2" customFormat="1" ht="12" customHeight="1">
      <c r="A107" s="36"/>
      <c r="B107" s="37"/>
      <c r="C107" s="30" t="s">
        <v>16</v>
      </c>
      <c r="D107" s="38"/>
      <c r="E107" s="38"/>
      <c r="F107" s="38"/>
      <c r="G107" s="38"/>
      <c r="H107" s="38"/>
      <c r="I107" s="38"/>
      <c r="J107" s="38"/>
      <c r="K107" s="38"/>
      <c r="L107" s="53"/>
      <c r="S107" s="36"/>
      <c r="T107" s="36"/>
      <c r="U107" s="36"/>
      <c r="V107" s="36"/>
      <c r="W107" s="36"/>
      <c r="X107" s="36"/>
      <c r="Y107" s="36"/>
      <c r="Z107" s="36"/>
      <c r="AA107" s="36"/>
      <c r="AB107" s="36"/>
      <c r="AC107" s="36"/>
      <c r="AD107" s="36"/>
      <c r="AE107" s="36"/>
    </row>
    <row r="108" spans="1:31" s="2" customFormat="1" ht="16.5" customHeight="1">
      <c r="A108" s="36"/>
      <c r="B108" s="37"/>
      <c r="C108" s="38"/>
      <c r="D108" s="38"/>
      <c r="E108" s="322" t="str">
        <f>E7</f>
        <v>LF objekt ZZ – rekonstrukce krovu, střechy, zateplení a výměna oken</v>
      </c>
      <c r="F108" s="323"/>
      <c r="G108" s="323"/>
      <c r="H108" s="323"/>
      <c r="I108" s="38"/>
      <c r="J108" s="38"/>
      <c r="K108" s="38"/>
      <c r="L108" s="53"/>
      <c r="S108" s="36"/>
      <c r="T108" s="36"/>
      <c r="U108" s="36"/>
      <c r="V108" s="36"/>
      <c r="W108" s="36"/>
      <c r="X108" s="36"/>
      <c r="Y108" s="36"/>
      <c r="Z108" s="36"/>
      <c r="AA108" s="36"/>
      <c r="AB108" s="36"/>
      <c r="AC108" s="36"/>
      <c r="AD108" s="36"/>
      <c r="AE108" s="36"/>
    </row>
    <row r="109" spans="1:31" s="2" customFormat="1" ht="12" customHeight="1">
      <c r="A109" s="36"/>
      <c r="B109" s="37"/>
      <c r="C109" s="30" t="s">
        <v>117</v>
      </c>
      <c r="D109" s="38"/>
      <c r="E109" s="38"/>
      <c r="F109" s="38"/>
      <c r="G109" s="38"/>
      <c r="H109" s="38"/>
      <c r="I109" s="38"/>
      <c r="J109" s="38"/>
      <c r="K109" s="38"/>
      <c r="L109" s="53"/>
      <c r="S109" s="36"/>
      <c r="T109" s="36"/>
      <c r="U109" s="36"/>
      <c r="V109" s="36"/>
      <c r="W109" s="36"/>
      <c r="X109" s="36"/>
      <c r="Y109" s="36"/>
      <c r="Z109" s="36"/>
      <c r="AA109" s="36"/>
      <c r="AB109" s="36"/>
      <c r="AC109" s="36"/>
      <c r="AD109" s="36"/>
      <c r="AE109" s="36"/>
    </row>
    <row r="110" spans="1:31" s="2" customFormat="1" ht="16.5" customHeight="1">
      <c r="A110" s="36"/>
      <c r="B110" s="37"/>
      <c r="C110" s="38"/>
      <c r="D110" s="38"/>
      <c r="E110" s="310" t="str">
        <f>E9</f>
        <v xml:space="preserve">D.1.2 - STAVEBNĚ KONSTRUKČNÍ ŘEŠENÍ – STŘEŠNÍ VAZNÍKY </v>
      </c>
      <c r="F110" s="321"/>
      <c r="G110" s="321"/>
      <c r="H110" s="321"/>
      <c r="I110" s="38"/>
      <c r="J110" s="38"/>
      <c r="K110" s="38"/>
      <c r="L110" s="53"/>
      <c r="S110" s="36"/>
      <c r="T110" s="36"/>
      <c r="U110" s="36"/>
      <c r="V110" s="36"/>
      <c r="W110" s="36"/>
      <c r="X110" s="36"/>
      <c r="Y110" s="36"/>
      <c r="Z110" s="36"/>
      <c r="AA110" s="36"/>
      <c r="AB110" s="36"/>
      <c r="AC110" s="36"/>
      <c r="AD110" s="36"/>
      <c r="AE110" s="36"/>
    </row>
    <row r="111" spans="1:31" s="2" customFormat="1" ht="6.95" customHeight="1">
      <c r="A111" s="36"/>
      <c r="B111" s="37"/>
      <c r="C111" s="38"/>
      <c r="D111" s="38"/>
      <c r="E111" s="38"/>
      <c r="F111" s="38"/>
      <c r="G111" s="38"/>
      <c r="H111" s="38"/>
      <c r="I111" s="38"/>
      <c r="J111" s="38"/>
      <c r="K111" s="38"/>
      <c r="L111" s="53"/>
      <c r="S111" s="36"/>
      <c r="T111" s="36"/>
      <c r="U111" s="36"/>
      <c r="V111" s="36"/>
      <c r="W111" s="36"/>
      <c r="X111" s="36"/>
      <c r="Y111" s="36"/>
      <c r="Z111" s="36"/>
      <c r="AA111" s="36"/>
      <c r="AB111" s="36"/>
      <c r="AC111" s="36"/>
      <c r="AD111" s="36"/>
      <c r="AE111" s="36"/>
    </row>
    <row r="112" spans="1:31" s="2" customFormat="1" ht="12" customHeight="1">
      <c r="A112" s="36"/>
      <c r="B112" s="37"/>
      <c r="C112" s="30" t="s">
        <v>22</v>
      </c>
      <c r="D112" s="38"/>
      <c r="E112" s="38"/>
      <c r="F112" s="28" t="str">
        <f>F12</f>
        <v xml:space="preserve"> </v>
      </c>
      <c r="G112" s="38"/>
      <c r="H112" s="38"/>
      <c r="I112" s="30" t="s">
        <v>24</v>
      </c>
      <c r="J112" s="68" t="str">
        <f>IF(J12="","",J12)</f>
        <v>11. 9. 2021</v>
      </c>
      <c r="K112" s="38"/>
      <c r="L112" s="53"/>
      <c r="S112" s="36"/>
      <c r="T112" s="36"/>
      <c r="U112" s="36"/>
      <c r="V112" s="36"/>
      <c r="W112" s="36"/>
      <c r="X112" s="36"/>
      <c r="Y112" s="36"/>
      <c r="Z112" s="36"/>
      <c r="AA112" s="36"/>
      <c r="AB112" s="36"/>
      <c r="AC112" s="36"/>
      <c r="AD112" s="36"/>
      <c r="AE112" s="36"/>
    </row>
    <row r="113" spans="1:31" s="2" customFormat="1" ht="6.95" customHeight="1">
      <c r="A113" s="36"/>
      <c r="B113" s="37"/>
      <c r="C113" s="38"/>
      <c r="D113" s="38"/>
      <c r="E113" s="38"/>
      <c r="F113" s="38"/>
      <c r="G113" s="38"/>
      <c r="H113" s="38"/>
      <c r="I113" s="38"/>
      <c r="J113" s="38"/>
      <c r="K113" s="38"/>
      <c r="L113" s="53"/>
      <c r="S113" s="36"/>
      <c r="T113" s="36"/>
      <c r="U113" s="36"/>
      <c r="V113" s="36"/>
      <c r="W113" s="36"/>
      <c r="X113" s="36"/>
      <c r="Y113" s="36"/>
      <c r="Z113" s="36"/>
      <c r="AA113" s="36"/>
      <c r="AB113" s="36"/>
      <c r="AC113" s="36"/>
      <c r="AD113" s="36"/>
      <c r="AE113" s="36"/>
    </row>
    <row r="114" spans="1:31" s="2" customFormat="1" ht="25.7" customHeight="1">
      <c r="A114" s="36"/>
      <c r="B114" s="37"/>
      <c r="C114" s="30" t="s">
        <v>30</v>
      </c>
      <c r="D114" s="38"/>
      <c r="E114" s="38"/>
      <c r="F114" s="28" t="str">
        <f>E15</f>
        <v xml:space="preserve">Ostravská univerzita </v>
      </c>
      <c r="G114" s="38"/>
      <c r="H114" s="38"/>
      <c r="I114" s="30" t="s">
        <v>36</v>
      </c>
      <c r="J114" s="34" t="str">
        <f>E21</f>
        <v>MARPO s.r.o., 28. října 66/201, Ostrava</v>
      </c>
      <c r="K114" s="38"/>
      <c r="L114" s="53"/>
      <c r="S114" s="36"/>
      <c r="T114" s="36"/>
      <c r="U114" s="36"/>
      <c r="V114" s="36"/>
      <c r="W114" s="36"/>
      <c r="X114" s="36"/>
      <c r="Y114" s="36"/>
      <c r="Z114" s="36"/>
      <c r="AA114" s="36"/>
      <c r="AB114" s="36"/>
      <c r="AC114" s="36"/>
      <c r="AD114" s="36"/>
      <c r="AE114" s="36"/>
    </row>
    <row r="115" spans="1:31" s="2" customFormat="1" ht="15.2" customHeight="1">
      <c r="A115" s="36"/>
      <c r="B115" s="37"/>
      <c r="C115" s="30" t="s">
        <v>34</v>
      </c>
      <c r="D115" s="38"/>
      <c r="E115" s="38"/>
      <c r="F115" s="28" t="str">
        <f>IF(E18="","",E18)</f>
        <v>Vyplň údaj</v>
      </c>
      <c r="G115" s="38"/>
      <c r="H115" s="38"/>
      <c r="I115" s="30" t="s">
        <v>39</v>
      </c>
      <c r="J115" s="34" t="str">
        <f>E24</f>
        <v xml:space="preserve"> </v>
      </c>
      <c r="K115" s="38"/>
      <c r="L115" s="53"/>
      <c r="S115" s="36"/>
      <c r="T115" s="36"/>
      <c r="U115" s="36"/>
      <c r="V115" s="36"/>
      <c r="W115" s="36"/>
      <c r="X115" s="36"/>
      <c r="Y115" s="36"/>
      <c r="Z115" s="36"/>
      <c r="AA115" s="36"/>
      <c r="AB115" s="36"/>
      <c r="AC115" s="36"/>
      <c r="AD115" s="36"/>
      <c r="AE115" s="36"/>
    </row>
    <row r="116" spans="1:31" s="2" customFormat="1" ht="10.35" customHeight="1">
      <c r="A116" s="36"/>
      <c r="B116" s="37"/>
      <c r="C116" s="38"/>
      <c r="D116" s="38"/>
      <c r="E116" s="38"/>
      <c r="F116" s="38"/>
      <c r="G116" s="38"/>
      <c r="H116" s="38"/>
      <c r="I116" s="38"/>
      <c r="J116" s="38"/>
      <c r="K116" s="38"/>
      <c r="L116" s="53"/>
      <c r="S116" s="36"/>
      <c r="T116" s="36"/>
      <c r="U116" s="36"/>
      <c r="V116" s="36"/>
      <c r="W116" s="36"/>
      <c r="X116" s="36"/>
      <c r="Y116" s="36"/>
      <c r="Z116" s="36"/>
      <c r="AA116" s="36"/>
      <c r="AB116" s="36"/>
      <c r="AC116" s="36"/>
      <c r="AD116" s="36"/>
      <c r="AE116" s="36"/>
    </row>
    <row r="117" spans="1:31" s="11" customFormat="1" ht="29.25" customHeight="1">
      <c r="A117" s="166"/>
      <c r="B117" s="167"/>
      <c r="C117" s="168" t="s">
        <v>148</v>
      </c>
      <c r="D117" s="169" t="s">
        <v>67</v>
      </c>
      <c r="E117" s="169" t="s">
        <v>63</v>
      </c>
      <c r="F117" s="169" t="s">
        <v>64</v>
      </c>
      <c r="G117" s="169" t="s">
        <v>149</v>
      </c>
      <c r="H117" s="169" t="s">
        <v>150</v>
      </c>
      <c r="I117" s="169" t="s">
        <v>151</v>
      </c>
      <c r="J117" s="169" t="s">
        <v>123</v>
      </c>
      <c r="K117" s="170" t="s">
        <v>152</v>
      </c>
      <c r="L117" s="171"/>
      <c r="M117" s="77" t="s">
        <v>1</v>
      </c>
      <c r="N117" s="78" t="s">
        <v>46</v>
      </c>
      <c r="O117" s="78" t="s">
        <v>153</v>
      </c>
      <c r="P117" s="78" t="s">
        <v>154</v>
      </c>
      <c r="Q117" s="78" t="s">
        <v>155</v>
      </c>
      <c r="R117" s="78" t="s">
        <v>156</v>
      </c>
      <c r="S117" s="78" t="s">
        <v>157</v>
      </c>
      <c r="T117" s="79" t="s">
        <v>158</v>
      </c>
      <c r="U117" s="166"/>
      <c r="V117" s="166"/>
      <c r="W117" s="166"/>
      <c r="X117" s="166"/>
      <c r="Y117" s="166"/>
      <c r="Z117" s="166"/>
      <c r="AA117" s="166"/>
      <c r="AB117" s="166"/>
      <c r="AC117" s="166"/>
      <c r="AD117" s="166"/>
      <c r="AE117" s="166"/>
    </row>
    <row r="118" spans="1:63" s="2" customFormat="1" ht="22.9" customHeight="1">
      <c r="A118" s="36"/>
      <c r="B118" s="37"/>
      <c r="C118" s="84" t="s">
        <v>159</v>
      </c>
      <c r="D118" s="38"/>
      <c r="E118" s="38"/>
      <c r="F118" s="38"/>
      <c r="G118" s="38"/>
      <c r="H118" s="38"/>
      <c r="I118" s="38"/>
      <c r="J118" s="172">
        <f>BK118</f>
        <v>0</v>
      </c>
      <c r="K118" s="38"/>
      <c r="L118" s="41"/>
      <c r="M118" s="80"/>
      <c r="N118" s="173"/>
      <c r="O118" s="81"/>
      <c r="P118" s="174">
        <f>P119</f>
        <v>0</v>
      </c>
      <c r="Q118" s="81"/>
      <c r="R118" s="174">
        <f>R119</f>
        <v>0</v>
      </c>
      <c r="S118" s="81"/>
      <c r="T118" s="175">
        <f>T119</f>
        <v>0</v>
      </c>
      <c r="U118" s="36"/>
      <c r="V118" s="36"/>
      <c r="W118" s="36"/>
      <c r="X118" s="36"/>
      <c r="Y118" s="36"/>
      <c r="Z118" s="36"/>
      <c r="AA118" s="36"/>
      <c r="AB118" s="36"/>
      <c r="AC118" s="36"/>
      <c r="AD118" s="36"/>
      <c r="AE118" s="36"/>
      <c r="AT118" s="18" t="s">
        <v>81</v>
      </c>
      <c r="AU118" s="18" t="s">
        <v>125</v>
      </c>
      <c r="BK118" s="176">
        <f>BK119</f>
        <v>0</v>
      </c>
    </row>
    <row r="119" spans="2:63" s="12" customFormat="1" ht="25.9" customHeight="1">
      <c r="B119" s="177"/>
      <c r="C119" s="178"/>
      <c r="D119" s="179" t="s">
        <v>81</v>
      </c>
      <c r="E119" s="180" t="s">
        <v>542</v>
      </c>
      <c r="F119" s="180" t="s">
        <v>543</v>
      </c>
      <c r="G119" s="178"/>
      <c r="H119" s="178"/>
      <c r="I119" s="181"/>
      <c r="J119" s="182">
        <f>BK119</f>
        <v>0</v>
      </c>
      <c r="K119" s="178"/>
      <c r="L119" s="183"/>
      <c r="M119" s="184"/>
      <c r="N119" s="185"/>
      <c r="O119" s="185"/>
      <c r="P119" s="186">
        <f>P120</f>
        <v>0</v>
      </c>
      <c r="Q119" s="185"/>
      <c r="R119" s="186">
        <f>R120</f>
        <v>0</v>
      </c>
      <c r="S119" s="185"/>
      <c r="T119" s="187">
        <f>T120</f>
        <v>0</v>
      </c>
      <c r="AR119" s="188" t="s">
        <v>91</v>
      </c>
      <c r="AT119" s="189" t="s">
        <v>81</v>
      </c>
      <c r="AU119" s="189" t="s">
        <v>82</v>
      </c>
      <c r="AY119" s="188" t="s">
        <v>162</v>
      </c>
      <c r="BK119" s="190">
        <f>BK120</f>
        <v>0</v>
      </c>
    </row>
    <row r="120" spans="2:63" s="12" customFormat="1" ht="22.9" customHeight="1">
      <c r="B120" s="177"/>
      <c r="C120" s="178"/>
      <c r="D120" s="179" t="s">
        <v>81</v>
      </c>
      <c r="E120" s="191" t="s">
        <v>676</v>
      </c>
      <c r="F120" s="191" t="s">
        <v>677</v>
      </c>
      <c r="G120" s="178"/>
      <c r="H120" s="178"/>
      <c r="I120" s="181"/>
      <c r="J120" s="192">
        <f>BK120</f>
        <v>0</v>
      </c>
      <c r="K120" s="178"/>
      <c r="L120" s="183"/>
      <c r="M120" s="184"/>
      <c r="N120" s="185"/>
      <c r="O120" s="185"/>
      <c r="P120" s="186">
        <f>SUM(P121:P131)</f>
        <v>0</v>
      </c>
      <c r="Q120" s="185"/>
      <c r="R120" s="186">
        <f>SUM(R121:R131)</f>
        <v>0</v>
      </c>
      <c r="S120" s="185"/>
      <c r="T120" s="187">
        <f>SUM(T121:T131)</f>
        <v>0</v>
      </c>
      <c r="AR120" s="188" t="s">
        <v>91</v>
      </c>
      <c r="AT120" s="189" t="s">
        <v>81</v>
      </c>
      <c r="AU120" s="189" t="s">
        <v>89</v>
      </c>
      <c r="AY120" s="188" t="s">
        <v>162</v>
      </c>
      <c r="BK120" s="190">
        <f>SUM(BK121:BK131)</f>
        <v>0</v>
      </c>
    </row>
    <row r="121" spans="1:65" s="2" customFormat="1" ht="16.5" customHeight="1">
      <c r="A121" s="36"/>
      <c r="B121" s="37"/>
      <c r="C121" s="193" t="s">
        <v>89</v>
      </c>
      <c r="D121" s="193" t="s">
        <v>164</v>
      </c>
      <c r="E121" s="194" t="s">
        <v>1724</v>
      </c>
      <c r="F121" s="195" t="s">
        <v>1725</v>
      </c>
      <c r="G121" s="196" t="s">
        <v>167</v>
      </c>
      <c r="H121" s="197">
        <v>1998.6</v>
      </c>
      <c r="I121" s="198"/>
      <c r="J121" s="199">
        <f>ROUND(I121*H121,2)</f>
        <v>0</v>
      </c>
      <c r="K121" s="195" t="s">
        <v>286</v>
      </c>
      <c r="L121" s="41"/>
      <c r="M121" s="200" t="s">
        <v>1</v>
      </c>
      <c r="N121" s="201" t="s">
        <v>47</v>
      </c>
      <c r="O121" s="73"/>
      <c r="P121" s="202">
        <f>O121*H121</f>
        <v>0</v>
      </c>
      <c r="Q121" s="202">
        <v>0</v>
      </c>
      <c r="R121" s="202">
        <f>Q121*H121</f>
        <v>0</v>
      </c>
      <c r="S121" s="202">
        <v>0</v>
      </c>
      <c r="T121" s="203">
        <f>S121*H121</f>
        <v>0</v>
      </c>
      <c r="U121" s="36"/>
      <c r="V121" s="36"/>
      <c r="W121" s="36"/>
      <c r="X121" s="36"/>
      <c r="Y121" s="36"/>
      <c r="Z121" s="36"/>
      <c r="AA121" s="36"/>
      <c r="AB121" s="36"/>
      <c r="AC121" s="36"/>
      <c r="AD121" s="36"/>
      <c r="AE121" s="36"/>
      <c r="AR121" s="204" t="s">
        <v>256</v>
      </c>
      <c r="AT121" s="204" t="s">
        <v>164</v>
      </c>
      <c r="AU121" s="204" t="s">
        <v>91</v>
      </c>
      <c r="AY121" s="18" t="s">
        <v>162</v>
      </c>
      <c r="BE121" s="205">
        <f>IF(N121="základní",J121,0)</f>
        <v>0</v>
      </c>
      <c r="BF121" s="205">
        <f>IF(N121="snížená",J121,0)</f>
        <v>0</v>
      </c>
      <c r="BG121" s="205">
        <f>IF(N121="zákl. přenesená",J121,0)</f>
        <v>0</v>
      </c>
      <c r="BH121" s="205">
        <f>IF(N121="sníž. přenesená",J121,0)</f>
        <v>0</v>
      </c>
      <c r="BI121" s="205">
        <f>IF(N121="nulová",J121,0)</f>
        <v>0</v>
      </c>
      <c r="BJ121" s="18" t="s">
        <v>89</v>
      </c>
      <c r="BK121" s="205">
        <f>ROUND(I121*H121,2)</f>
        <v>0</v>
      </c>
      <c r="BL121" s="18" t="s">
        <v>256</v>
      </c>
      <c r="BM121" s="204" t="s">
        <v>1726</v>
      </c>
    </row>
    <row r="122" spans="1:47" s="2" customFormat="1" ht="126.75">
      <c r="A122" s="36"/>
      <c r="B122" s="37"/>
      <c r="C122" s="38"/>
      <c r="D122" s="208" t="s">
        <v>271</v>
      </c>
      <c r="E122" s="38"/>
      <c r="F122" s="250" t="s">
        <v>1727</v>
      </c>
      <c r="G122" s="38"/>
      <c r="H122" s="38"/>
      <c r="I122" s="251"/>
      <c r="J122" s="38"/>
      <c r="K122" s="38"/>
      <c r="L122" s="41"/>
      <c r="M122" s="252"/>
      <c r="N122" s="253"/>
      <c r="O122" s="73"/>
      <c r="P122" s="73"/>
      <c r="Q122" s="73"/>
      <c r="R122" s="73"/>
      <c r="S122" s="73"/>
      <c r="T122" s="74"/>
      <c r="U122" s="36"/>
      <c r="V122" s="36"/>
      <c r="W122" s="36"/>
      <c r="X122" s="36"/>
      <c r="Y122" s="36"/>
      <c r="Z122" s="36"/>
      <c r="AA122" s="36"/>
      <c r="AB122" s="36"/>
      <c r="AC122" s="36"/>
      <c r="AD122" s="36"/>
      <c r="AE122" s="36"/>
      <c r="AT122" s="18" t="s">
        <v>271</v>
      </c>
      <c r="AU122" s="18" t="s">
        <v>91</v>
      </c>
    </row>
    <row r="123" spans="2:51" s="13" customFormat="1" ht="22.5">
      <c r="B123" s="206"/>
      <c r="C123" s="207"/>
      <c r="D123" s="208" t="s">
        <v>171</v>
      </c>
      <c r="E123" s="209" t="s">
        <v>1</v>
      </c>
      <c r="F123" s="210" t="s">
        <v>1728</v>
      </c>
      <c r="G123" s="207"/>
      <c r="H123" s="209" t="s">
        <v>1</v>
      </c>
      <c r="I123" s="211"/>
      <c r="J123" s="207"/>
      <c r="K123" s="207"/>
      <c r="L123" s="212"/>
      <c r="M123" s="213"/>
      <c r="N123" s="214"/>
      <c r="O123" s="214"/>
      <c r="P123" s="214"/>
      <c r="Q123" s="214"/>
      <c r="R123" s="214"/>
      <c r="S123" s="214"/>
      <c r="T123" s="215"/>
      <c r="AT123" s="216" t="s">
        <v>171</v>
      </c>
      <c r="AU123" s="216" t="s">
        <v>91</v>
      </c>
      <c r="AV123" s="13" t="s">
        <v>89</v>
      </c>
      <c r="AW123" s="13" t="s">
        <v>38</v>
      </c>
      <c r="AX123" s="13" t="s">
        <v>82</v>
      </c>
      <c r="AY123" s="216" t="s">
        <v>162</v>
      </c>
    </row>
    <row r="124" spans="2:51" s="14" customFormat="1" ht="12">
      <c r="B124" s="217"/>
      <c r="C124" s="218"/>
      <c r="D124" s="208" t="s">
        <v>171</v>
      </c>
      <c r="E124" s="219" t="s">
        <v>1</v>
      </c>
      <c r="F124" s="220" t="s">
        <v>1729</v>
      </c>
      <c r="G124" s="218"/>
      <c r="H124" s="221">
        <v>1998.6</v>
      </c>
      <c r="I124" s="222"/>
      <c r="J124" s="218"/>
      <c r="K124" s="218"/>
      <c r="L124" s="223"/>
      <c r="M124" s="224"/>
      <c r="N124" s="225"/>
      <c r="O124" s="225"/>
      <c r="P124" s="225"/>
      <c r="Q124" s="225"/>
      <c r="R124" s="225"/>
      <c r="S124" s="225"/>
      <c r="T124" s="226"/>
      <c r="AT124" s="227" t="s">
        <v>171</v>
      </c>
      <c r="AU124" s="227" t="s">
        <v>91</v>
      </c>
      <c r="AV124" s="14" t="s">
        <v>91</v>
      </c>
      <c r="AW124" s="14" t="s">
        <v>38</v>
      </c>
      <c r="AX124" s="14" t="s">
        <v>82</v>
      </c>
      <c r="AY124" s="227" t="s">
        <v>162</v>
      </c>
    </row>
    <row r="125" spans="2:51" s="13" customFormat="1" ht="12">
      <c r="B125" s="206"/>
      <c r="C125" s="207"/>
      <c r="D125" s="208" t="s">
        <v>171</v>
      </c>
      <c r="E125" s="209" t="s">
        <v>1</v>
      </c>
      <c r="F125" s="210" t="s">
        <v>1730</v>
      </c>
      <c r="G125" s="207"/>
      <c r="H125" s="209" t="s">
        <v>1</v>
      </c>
      <c r="I125" s="211"/>
      <c r="J125" s="207"/>
      <c r="K125" s="207"/>
      <c r="L125" s="212"/>
      <c r="M125" s="213"/>
      <c r="N125" s="214"/>
      <c r="O125" s="214"/>
      <c r="P125" s="214"/>
      <c r="Q125" s="214"/>
      <c r="R125" s="214"/>
      <c r="S125" s="214"/>
      <c r="T125" s="215"/>
      <c r="AT125" s="216" t="s">
        <v>171</v>
      </c>
      <c r="AU125" s="216" t="s">
        <v>91</v>
      </c>
      <c r="AV125" s="13" t="s">
        <v>89</v>
      </c>
      <c r="AW125" s="13" t="s">
        <v>38</v>
      </c>
      <c r="AX125" s="13" t="s">
        <v>82</v>
      </c>
      <c r="AY125" s="216" t="s">
        <v>162</v>
      </c>
    </row>
    <row r="126" spans="2:51" s="15" customFormat="1" ht="12">
      <c r="B126" s="228"/>
      <c r="C126" s="229"/>
      <c r="D126" s="208" t="s">
        <v>171</v>
      </c>
      <c r="E126" s="230" t="s">
        <v>1</v>
      </c>
      <c r="F126" s="231" t="s">
        <v>174</v>
      </c>
      <c r="G126" s="229"/>
      <c r="H126" s="232">
        <v>1998.6</v>
      </c>
      <c r="I126" s="233"/>
      <c r="J126" s="229"/>
      <c r="K126" s="229"/>
      <c r="L126" s="234"/>
      <c r="M126" s="235"/>
      <c r="N126" s="236"/>
      <c r="O126" s="236"/>
      <c r="P126" s="236"/>
      <c r="Q126" s="236"/>
      <c r="R126" s="236"/>
      <c r="S126" s="236"/>
      <c r="T126" s="237"/>
      <c r="AT126" s="238" t="s">
        <v>171</v>
      </c>
      <c r="AU126" s="238" t="s">
        <v>91</v>
      </c>
      <c r="AV126" s="15" t="s">
        <v>169</v>
      </c>
      <c r="AW126" s="15" t="s">
        <v>38</v>
      </c>
      <c r="AX126" s="15" t="s">
        <v>89</v>
      </c>
      <c r="AY126" s="238" t="s">
        <v>162</v>
      </c>
    </row>
    <row r="127" spans="1:65" s="2" customFormat="1" ht="16.5" customHeight="1">
      <c r="A127" s="36"/>
      <c r="B127" s="37"/>
      <c r="C127" s="193" t="s">
        <v>91</v>
      </c>
      <c r="D127" s="193" t="s">
        <v>164</v>
      </c>
      <c r="E127" s="194" t="s">
        <v>679</v>
      </c>
      <c r="F127" s="195" t="s">
        <v>1731</v>
      </c>
      <c r="G127" s="196" t="s">
        <v>204</v>
      </c>
      <c r="H127" s="197">
        <v>7</v>
      </c>
      <c r="I127" s="198"/>
      <c r="J127" s="199">
        <f>ROUND(I127*H127,2)</f>
        <v>0</v>
      </c>
      <c r="K127" s="195" t="s">
        <v>286</v>
      </c>
      <c r="L127" s="41"/>
      <c r="M127" s="200" t="s">
        <v>1</v>
      </c>
      <c r="N127" s="201" t="s">
        <v>47</v>
      </c>
      <c r="O127" s="73"/>
      <c r="P127" s="202">
        <f>O127*H127</f>
        <v>0</v>
      </c>
      <c r="Q127" s="202">
        <v>0</v>
      </c>
      <c r="R127" s="202">
        <f>Q127*H127</f>
        <v>0</v>
      </c>
      <c r="S127" s="202">
        <v>0</v>
      </c>
      <c r="T127" s="203">
        <f>S127*H127</f>
        <v>0</v>
      </c>
      <c r="U127" s="36"/>
      <c r="V127" s="36"/>
      <c r="W127" s="36"/>
      <c r="X127" s="36"/>
      <c r="Y127" s="36"/>
      <c r="Z127" s="36"/>
      <c r="AA127" s="36"/>
      <c r="AB127" s="36"/>
      <c r="AC127" s="36"/>
      <c r="AD127" s="36"/>
      <c r="AE127" s="36"/>
      <c r="AR127" s="204" t="s">
        <v>256</v>
      </c>
      <c r="AT127" s="204" t="s">
        <v>164</v>
      </c>
      <c r="AU127" s="204" t="s">
        <v>91</v>
      </c>
      <c r="AY127" s="18" t="s">
        <v>162</v>
      </c>
      <c r="BE127" s="205">
        <f>IF(N127="základní",J127,0)</f>
        <v>0</v>
      </c>
      <c r="BF127" s="205">
        <f>IF(N127="snížená",J127,0)</f>
        <v>0</v>
      </c>
      <c r="BG127" s="205">
        <f>IF(N127="zákl. přenesená",J127,0)</f>
        <v>0</v>
      </c>
      <c r="BH127" s="205">
        <f>IF(N127="sníž. přenesená",J127,0)</f>
        <v>0</v>
      </c>
      <c r="BI127" s="205">
        <f>IF(N127="nulová",J127,0)</f>
        <v>0</v>
      </c>
      <c r="BJ127" s="18" t="s">
        <v>89</v>
      </c>
      <c r="BK127" s="205">
        <f>ROUND(I127*H127,2)</f>
        <v>0</v>
      </c>
      <c r="BL127" s="18" t="s">
        <v>256</v>
      </c>
      <c r="BM127" s="204" t="s">
        <v>1732</v>
      </c>
    </row>
    <row r="128" spans="1:47" s="2" customFormat="1" ht="107.25">
      <c r="A128" s="36"/>
      <c r="B128" s="37"/>
      <c r="C128" s="38"/>
      <c r="D128" s="208" t="s">
        <v>271</v>
      </c>
      <c r="E128" s="38"/>
      <c r="F128" s="250" t="s">
        <v>1733</v>
      </c>
      <c r="G128" s="38"/>
      <c r="H128" s="38"/>
      <c r="I128" s="251"/>
      <c r="J128" s="38"/>
      <c r="K128" s="38"/>
      <c r="L128" s="41"/>
      <c r="M128" s="252"/>
      <c r="N128" s="253"/>
      <c r="O128" s="73"/>
      <c r="P128" s="73"/>
      <c r="Q128" s="73"/>
      <c r="R128" s="73"/>
      <c r="S128" s="73"/>
      <c r="T128" s="74"/>
      <c r="U128" s="36"/>
      <c r="V128" s="36"/>
      <c r="W128" s="36"/>
      <c r="X128" s="36"/>
      <c r="Y128" s="36"/>
      <c r="Z128" s="36"/>
      <c r="AA128" s="36"/>
      <c r="AB128" s="36"/>
      <c r="AC128" s="36"/>
      <c r="AD128" s="36"/>
      <c r="AE128" s="36"/>
      <c r="AT128" s="18" t="s">
        <v>271</v>
      </c>
      <c r="AU128" s="18" t="s">
        <v>91</v>
      </c>
    </row>
    <row r="129" spans="2:51" s="13" customFormat="1" ht="12">
      <c r="B129" s="206"/>
      <c r="C129" s="207"/>
      <c r="D129" s="208" t="s">
        <v>171</v>
      </c>
      <c r="E129" s="209" t="s">
        <v>1</v>
      </c>
      <c r="F129" s="210" t="s">
        <v>365</v>
      </c>
      <c r="G129" s="207"/>
      <c r="H129" s="209" t="s">
        <v>1</v>
      </c>
      <c r="I129" s="211"/>
      <c r="J129" s="207"/>
      <c r="K129" s="207"/>
      <c r="L129" s="212"/>
      <c r="M129" s="213"/>
      <c r="N129" s="214"/>
      <c r="O129" s="214"/>
      <c r="P129" s="214"/>
      <c r="Q129" s="214"/>
      <c r="R129" s="214"/>
      <c r="S129" s="214"/>
      <c r="T129" s="215"/>
      <c r="AT129" s="216" t="s">
        <v>171</v>
      </c>
      <c r="AU129" s="216" t="s">
        <v>91</v>
      </c>
      <c r="AV129" s="13" t="s">
        <v>89</v>
      </c>
      <c r="AW129" s="13" t="s">
        <v>38</v>
      </c>
      <c r="AX129" s="13" t="s">
        <v>82</v>
      </c>
      <c r="AY129" s="216" t="s">
        <v>162</v>
      </c>
    </row>
    <row r="130" spans="2:51" s="14" customFormat="1" ht="12">
      <c r="B130" s="217"/>
      <c r="C130" s="218"/>
      <c r="D130" s="208" t="s">
        <v>171</v>
      </c>
      <c r="E130" s="219" t="s">
        <v>1</v>
      </c>
      <c r="F130" s="220" t="s">
        <v>1734</v>
      </c>
      <c r="G130" s="218"/>
      <c r="H130" s="221">
        <v>7</v>
      </c>
      <c r="I130" s="222"/>
      <c r="J130" s="218"/>
      <c r="K130" s="218"/>
      <c r="L130" s="223"/>
      <c r="M130" s="224"/>
      <c r="N130" s="225"/>
      <c r="O130" s="225"/>
      <c r="P130" s="225"/>
      <c r="Q130" s="225"/>
      <c r="R130" s="225"/>
      <c r="S130" s="225"/>
      <c r="T130" s="226"/>
      <c r="AT130" s="227" t="s">
        <v>171</v>
      </c>
      <c r="AU130" s="227" t="s">
        <v>91</v>
      </c>
      <c r="AV130" s="14" t="s">
        <v>91</v>
      </c>
      <c r="AW130" s="14" t="s">
        <v>38</v>
      </c>
      <c r="AX130" s="14" t="s">
        <v>82</v>
      </c>
      <c r="AY130" s="227" t="s">
        <v>162</v>
      </c>
    </row>
    <row r="131" spans="2:51" s="15" customFormat="1" ht="12">
      <c r="B131" s="228"/>
      <c r="C131" s="229"/>
      <c r="D131" s="208" t="s">
        <v>171</v>
      </c>
      <c r="E131" s="230" t="s">
        <v>1</v>
      </c>
      <c r="F131" s="231" t="s">
        <v>174</v>
      </c>
      <c r="G131" s="229"/>
      <c r="H131" s="232">
        <v>7</v>
      </c>
      <c r="I131" s="233"/>
      <c r="J131" s="229"/>
      <c r="K131" s="229"/>
      <c r="L131" s="234"/>
      <c r="M131" s="273"/>
      <c r="N131" s="274"/>
      <c r="O131" s="274"/>
      <c r="P131" s="274"/>
      <c r="Q131" s="274"/>
      <c r="R131" s="274"/>
      <c r="S131" s="274"/>
      <c r="T131" s="275"/>
      <c r="AT131" s="238" t="s">
        <v>171</v>
      </c>
      <c r="AU131" s="238" t="s">
        <v>91</v>
      </c>
      <c r="AV131" s="15" t="s">
        <v>169</v>
      </c>
      <c r="AW131" s="15" t="s">
        <v>38</v>
      </c>
      <c r="AX131" s="15" t="s">
        <v>89</v>
      </c>
      <c r="AY131" s="238" t="s">
        <v>162</v>
      </c>
    </row>
    <row r="132" spans="1:31" s="2" customFormat="1" ht="6.95" customHeight="1">
      <c r="A132" s="36"/>
      <c r="B132" s="56"/>
      <c r="C132" s="57"/>
      <c r="D132" s="57"/>
      <c r="E132" s="57"/>
      <c r="F132" s="57"/>
      <c r="G132" s="57"/>
      <c r="H132" s="57"/>
      <c r="I132" s="57"/>
      <c r="J132" s="57"/>
      <c r="K132" s="57"/>
      <c r="L132" s="41"/>
      <c r="M132" s="36"/>
      <c r="O132" s="36"/>
      <c r="P132" s="36"/>
      <c r="Q132" s="36"/>
      <c r="R132" s="36"/>
      <c r="S132" s="36"/>
      <c r="T132" s="36"/>
      <c r="U132" s="36"/>
      <c r="V132" s="36"/>
      <c r="W132" s="36"/>
      <c r="X132" s="36"/>
      <c r="Y132" s="36"/>
      <c r="Z132" s="36"/>
      <c r="AA132" s="36"/>
      <c r="AB132" s="36"/>
      <c r="AC132" s="36"/>
      <c r="AD132" s="36"/>
      <c r="AE132" s="36"/>
    </row>
  </sheetData>
  <sheetProtection algorithmName="SHA-512" hashValue="c8ODZIluCIn443+Ne/PKELEHNsSOk70wzbdVgSIC1sOjOiIFuQGjctV1hCCMjcF2O/NDoNGDuuaLSCjaAULwJw==" saltValue="hGSmujkkdz3kXOXeOWjGdGsBcc4SLUKnNCtA8P8EZ2WBmdpk7XukpfuSQSN9YwjrwypkrRqP+Szz38jF8lQfoQ==" spinCount="100000" sheet="1" objects="1" scenarios="1" formatColumns="0" formatRows="0" autoFilter="0"/>
  <autoFilter ref="C117:K131"/>
  <mergeCells count="9">
    <mergeCell ref="E87:H87"/>
    <mergeCell ref="E108:H108"/>
    <mergeCell ref="E110:H110"/>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M12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76"/>
      <c r="M2" s="276"/>
      <c r="N2" s="276"/>
      <c r="O2" s="276"/>
      <c r="P2" s="276"/>
      <c r="Q2" s="276"/>
      <c r="R2" s="276"/>
      <c r="S2" s="276"/>
      <c r="T2" s="276"/>
      <c r="U2" s="276"/>
      <c r="V2" s="276"/>
      <c r="AT2" s="18" t="s">
        <v>109</v>
      </c>
    </row>
    <row r="3" spans="2:46" s="1" customFormat="1" ht="6.95" customHeight="1">
      <c r="B3" s="117"/>
      <c r="C3" s="118"/>
      <c r="D3" s="118"/>
      <c r="E3" s="118"/>
      <c r="F3" s="118"/>
      <c r="G3" s="118"/>
      <c r="H3" s="118"/>
      <c r="I3" s="118"/>
      <c r="J3" s="118"/>
      <c r="K3" s="118"/>
      <c r="L3" s="21"/>
      <c r="AT3" s="18" t="s">
        <v>91</v>
      </c>
    </row>
    <row r="4" spans="2:46" s="1" customFormat="1" ht="24.95" customHeight="1">
      <c r="B4" s="21"/>
      <c r="D4" s="119" t="s">
        <v>116</v>
      </c>
      <c r="L4" s="21"/>
      <c r="M4" s="120" t="s">
        <v>10</v>
      </c>
      <c r="AT4" s="18" t="s">
        <v>4</v>
      </c>
    </row>
    <row r="5" spans="2:12" s="1" customFormat="1" ht="6.95" customHeight="1">
      <c r="B5" s="21"/>
      <c r="L5" s="21"/>
    </row>
    <row r="6" spans="2:12" s="1" customFormat="1" ht="12" customHeight="1">
      <c r="B6" s="21"/>
      <c r="D6" s="121" t="s">
        <v>16</v>
      </c>
      <c r="L6" s="21"/>
    </row>
    <row r="7" spans="2:12" s="1" customFormat="1" ht="16.5" customHeight="1">
      <c r="B7" s="21"/>
      <c r="E7" s="324" t="str">
        <f>'Rekapitulace stavby'!K6</f>
        <v>LF objekt ZZ – rekonstrukce krovu, střechy, zateplení a výměna oken</v>
      </c>
      <c r="F7" s="325"/>
      <c r="G7" s="325"/>
      <c r="H7" s="325"/>
      <c r="L7" s="21"/>
    </row>
    <row r="8" spans="2:12" s="1" customFormat="1" ht="12" customHeight="1">
      <c r="B8" s="21"/>
      <c r="D8" s="121" t="s">
        <v>117</v>
      </c>
      <c r="L8" s="21"/>
    </row>
    <row r="9" spans="1:31" s="2" customFormat="1" ht="16.5" customHeight="1">
      <c r="A9" s="36"/>
      <c r="B9" s="41"/>
      <c r="C9" s="36"/>
      <c r="D9" s="36"/>
      <c r="E9" s="324" t="s">
        <v>1735</v>
      </c>
      <c r="F9" s="326"/>
      <c r="G9" s="326"/>
      <c r="H9" s="326"/>
      <c r="I9" s="36"/>
      <c r="J9" s="36"/>
      <c r="K9" s="36"/>
      <c r="L9" s="53"/>
      <c r="S9" s="36"/>
      <c r="T9" s="36"/>
      <c r="U9" s="36"/>
      <c r="V9" s="36"/>
      <c r="W9" s="36"/>
      <c r="X9" s="36"/>
      <c r="Y9" s="36"/>
      <c r="Z9" s="36"/>
      <c r="AA9" s="36"/>
      <c r="AB9" s="36"/>
      <c r="AC9" s="36"/>
      <c r="AD9" s="36"/>
      <c r="AE9" s="36"/>
    </row>
    <row r="10" spans="1:31" s="2" customFormat="1" ht="12" customHeight="1">
      <c r="A10" s="36"/>
      <c r="B10" s="41"/>
      <c r="C10" s="36"/>
      <c r="D10" s="121" t="s">
        <v>119</v>
      </c>
      <c r="E10" s="36"/>
      <c r="F10" s="36"/>
      <c r="G10" s="36"/>
      <c r="H10" s="36"/>
      <c r="I10" s="36"/>
      <c r="J10" s="36"/>
      <c r="K10" s="36"/>
      <c r="L10" s="53"/>
      <c r="S10" s="36"/>
      <c r="T10" s="36"/>
      <c r="U10" s="36"/>
      <c r="V10" s="36"/>
      <c r="W10" s="36"/>
      <c r="X10" s="36"/>
      <c r="Y10" s="36"/>
      <c r="Z10" s="36"/>
      <c r="AA10" s="36"/>
      <c r="AB10" s="36"/>
      <c r="AC10" s="36"/>
      <c r="AD10" s="36"/>
      <c r="AE10" s="36"/>
    </row>
    <row r="11" spans="1:31" s="2" customFormat="1" ht="16.5" customHeight="1">
      <c r="A11" s="36"/>
      <c r="B11" s="41"/>
      <c r="C11" s="36"/>
      <c r="D11" s="36"/>
      <c r="E11" s="327" t="s">
        <v>1736</v>
      </c>
      <c r="F11" s="326"/>
      <c r="G11" s="326"/>
      <c r="H11" s="326"/>
      <c r="I11" s="36"/>
      <c r="J11" s="36"/>
      <c r="K11" s="36"/>
      <c r="L11" s="53"/>
      <c r="S11" s="36"/>
      <c r="T11" s="36"/>
      <c r="U11" s="36"/>
      <c r="V11" s="36"/>
      <c r="W11" s="36"/>
      <c r="X11" s="36"/>
      <c r="Y11" s="36"/>
      <c r="Z11" s="36"/>
      <c r="AA11" s="36"/>
      <c r="AB11" s="36"/>
      <c r="AC11" s="36"/>
      <c r="AD11" s="36"/>
      <c r="AE11" s="36"/>
    </row>
    <row r="12" spans="1:31" s="2" customFormat="1" ht="12">
      <c r="A12" s="36"/>
      <c r="B12" s="41"/>
      <c r="C12" s="36"/>
      <c r="D12" s="36"/>
      <c r="E12" s="36"/>
      <c r="F12" s="36"/>
      <c r="G12" s="36"/>
      <c r="H12" s="36"/>
      <c r="I12" s="36"/>
      <c r="J12" s="36"/>
      <c r="K12" s="36"/>
      <c r="L12" s="53"/>
      <c r="S12" s="36"/>
      <c r="T12" s="36"/>
      <c r="U12" s="36"/>
      <c r="V12" s="36"/>
      <c r="W12" s="36"/>
      <c r="X12" s="36"/>
      <c r="Y12" s="36"/>
      <c r="Z12" s="36"/>
      <c r="AA12" s="36"/>
      <c r="AB12" s="36"/>
      <c r="AC12" s="36"/>
      <c r="AD12" s="36"/>
      <c r="AE12" s="36"/>
    </row>
    <row r="13" spans="1:31" s="2" customFormat="1" ht="12" customHeight="1">
      <c r="A13" s="36"/>
      <c r="B13" s="41"/>
      <c r="C13" s="36"/>
      <c r="D13" s="121" t="s">
        <v>18</v>
      </c>
      <c r="E13" s="36"/>
      <c r="F13" s="112" t="s">
        <v>19</v>
      </c>
      <c r="G13" s="36"/>
      <c r="H13" s="36"/>
      <c r="I13" s="121" t="s">
        <v>20</v>
      </c>
      <c r="J13" s="112" t="s">
        <v>1</v>
      </c>
      <c r="K13" s="36"/>
      <c r="L13" s="53"/>
      <c r="S13" s="36"/>
      <c r="T13" s="36"/>
      <c r="U13" s="36"/>
      <c r="V13" s="36"/>
      <c r="W13" s="36"/>
      <c r="X13" s="36"/>
      <c r="Y13" s="36"/>
      <c r="Z13" s="36"/>
      <c r="AA13" s="36"/>
      <c r="AB13" s="36"/>
      <c r="AC13" s="36"/>
      <c r="AD13" s="36"/>
      <c r="AE13" s="36"/>
    </row>
    <row r="14" spans="1:31" s="2" customFormat="1" ht="12" customHeight="1">
      <c r="A14" s="36"/>
      <c r="B14" s="41"/>
      <c r="C14" s="36"/>
      <c r="D14" s="121" t="s">
        <v>22</v>
      </c>
      <c r="E14" s="36"/>
      <c r="F14" s="112" t="s">
        <v>23</v>
      </c>
      <c r="G14" s="36"/>
      <c r="H14" s="36"/>
      <c r="I14" s="121" t="s">
        <v>24</v>
      </c>
      <c r="J14" s="122" t="str">
        <f>'Rekapitulace stavby'!AN8</f>
        <v>11. 9. 2021</v>
      </c>
      <c r="K14" s="36"/>
      <c r="L14" s="53"/>
      <c r="S14" s="36"/>
      <c r="T14" s="36"/>
      <c r="U14" s="36"/>
      <c r="V14" s="36"/>
      <c r="W14" s="36"/>
      <c r="X14" s="36"/>
      <c r="Y14" s="36"/>
      <c r="Z14" s="36"/>
      <c r="AA14" s="36"/>
      <c r="AB14" s="36"/>
      <c r="AC14" s="36"/>
      <c r="AD14" s="36"/>
      <c r="AE14" s="36"/>
    </row>
    <row r="15" spans="1:31" s="2" customFormat="1" ht="10.9" customHeight="1">
      <c r="A15" s="36"/>
      <c r="B15" s="41"/>
      <c r="C15" s="36"/>
      <c r="D15" s="36"/>
      <c r="E15" s="36"/>
      <c r="F15" s="36"/>
      <c r="G15" s="36"/>
      <c r="H15" s="36"/>
      <c r="I15" s="36"/>
      <c r="J15" s="36"/>
      <c r="K15" s="36"/>
      <c r="L15" s="53"/>
      <c r="S15" s="36"/>
      <c r="T15" s="36"/>
      <c r="U15" s="36"/>
      <c r="V15" s="36"/>
      <c r="W15" s="36"/>
      <c r="X15" s="36"/>
      <c r="Y15" s="36"/>
      <c r="Z15" s="36"/>
      <c r="AA15" s="36"/>
      <c r="AB15" s="36"/>
      <c r="AC15" s="36"/>
      <c r="AD15" s="36"/>
      <c r="AE15" s="36"/>
    </row>
    <row r="16" spans="1:31" s="2" customFormat="1" ht="12" customHeight="1">
      <c r="A16" s="36"/>
      <c r="B16" s="41"/>
      <c r="C16" s="36"/>
      <c r="D16" s="121" t="s">
        <v>30</v>
      </c>
      <c r="E16" s="36"/>
      <c r="F16" s="36"/>
      <c r="G16" s="36"/>
      <c r="H16" s="36"/>
      <c r="I16" s="121" t="s">
        <v>31</v>
      </c>
      <c r="J16" s="112" t="s">
        <v>1</v>
      </c>
      <c r="K16" s="36"/>
      <c r="L16" s="53"/>
      <c r="S16" s="36"/>
      <c r="T16" s="36"/>
      <c r="U16" s="36"/>
      <c r="V16" s="36"/>
      <c r="W16" s="36"/>
      <c r="X16" s="36"/>
      <c r="Y16" s="36"/>
      <c r="Z16" s="36"/>
      <c r="AA16" s="36"/>
      <c r="AB16" s="36"/>
      <c r="AC16" s="36"/>
      <c r="AD16" s="36"/>
      <c r="AE16" s="36"/>
    </row>
    <row r="17" spans="1:31" s="2" customFormat="1" ht="18" customHeight="1">
      <c r="A17" s="36"/>
      <c r="B17" s="41"/>
      <c r="C17" s="36"/>
      <c r="D17" s="36"/>
      <c r="E17" s="112" t="s">
        <v>32</v>
      </c>
      <c r="F17" s="36"/>
      <c r="G17" s="36"/>
      <c r="H17" s="36"/>
      <c r="I17" s="121" t="s">
        <v>33</v>
      </c>
      <c r="J17" s="112" t="s">
        <v>1</v>
      </c>
      <c r="K17" s="36"/>
      <c r="L17" s="53"/>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53"/>
      <c r="S18" s="36"/>
      <c r="T18" s="36"/>
      <c r="U18" s="36"/>
      <c r="V18" s="36"/>
      <c r="W18" s="36"/>
      <c r="X18" s="36"/>
      <c r="Y18" s="36"/>
      <c r="Z18" s="36"/>
      <c r="AA18" s="36"/>
      <c r="AB18" s="36"/>
      <c r="AC18" s="36"/>
      <c r="AD18" s="36"/>
      <c r="AE18" s="36"/>
    </row>
    <row r="19" spans="1:31" s="2" customFormat="1" ht="12" customHeight="1">
      <c r="A19" s="36"/>
      <c r="B19" s="41"/>
      <c r="C19" s="36"/>
      <c r="D19" s="121" t="s">
        <v>34</v>
      </c>
      <c r="E19" s="36"/>
      <c r="F19" s="36"/>
      <c r="G19" s="36"/>
      <c r="H19" s="36"/>
      <c r="I19" s="121" t="s">
        <v>31</v>
      </c>
      <c r="J19" s="31" t="str">
        <f>'Rekapitulace stavby'!AN13</f>
        <v>Vyplň údaj</v>
      </c>
      <c r="K19" s="36"/>
      <c r="L19" s="53"/>
      <c r="S19" s="36"/>
      <c r="T19" s="36"/>
      <c r="U19" s="36"/>
      <c r="V19" s="36"/>
      <c r="W19" s="36"/>
      <c r="X19" s="36"/>
      <c r="Y19" s="36"/>
      <c r="Z19" s="36"/>
      <c r="AA19" s="36"/>
      <c r="AB19" s="36"/>
      <c r="AC19" s="36"/>
      <c r="AD19" s="36"/>
      <c r="AE19" s="36"/>
    </row>
    <row r="20" spans="1:31" s="2" customFormat="1" ht="18" customHeight="1">
      <c r="A20" s="36"/>
      <c r="B20" s="41"/>
      <c r="C20" s="36"/>
      <c r="D20" s="36"/>
      <c r="E20" s="328" t="str">
        <f>'Rekapitulace stavby'!E14</f>
        <v>Vyplň údaj</v>
      </c>
      <c r="F20" s="329"/>
      <c r="G20" s="329"/>
      <c r="H20" s="329"/>
      <c r="I20" s="121" t="s">
        <v>33</v>
      </c>
      <c r="J20" s="31" t="str">
        <f>'Rekapitulace stavby'!AN14</f>
        <v>Vyplň údaj</v>
      </c>
      <c r="K20" s="36"/>
      <c r="L20" s="53"/>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53"/>
      <c r="S21" s="36"/>
      <c r="T21" s="36"/>
      <c r="U21" s="36"/>
      <c r="V21" s="36"/>
      <c r="W21" s="36"/>
      <c r="X21" s="36"/>
      <c r="Y21" s="36"/>
      <c r="Z21" s="36"/>
      <c r="AA21" s="36"/>
      <c r="AB21" s="36"/>
      <c r="AC21" s="36"/>
      <c r="AD21" s="36"/>
      <c r="AE21" s="36"/>
    </row>
    <row r="22" spans="1:31" s="2" customFormat="1" ht="12" customHeight="1">
      <c r="A22" s="36"/>
      <c r="B22" s="41"/>
      <c r="C22" s="36"/>
      <c r="D22" s="121" t="s">
        <v>36</v>
      </c>
      <c r="E22" s="36"/>
      <c r="F22" s="36"/>
      <c r="G22" s="36"/>
      <c r="H22" s="36"/>
      <c r="I22" s="121" t="s">
        <v>31</v>
      </c>
      <c r="J22" s="112" t="s">
        <v>1</v>
      </c>
      <c r="K22" s="36"/>
      <c r="L22" s="53"/>
      <c r="S22" s="36"/>
      <c r="T22" s="36"/>
      <c r="U22" s="36"/>
      <c r="V22" s="36"/>
      <c r="W22" s="36"/>
      <c r="X22" s="36"/>
      <c r="Y22" s="36"/>
      <c r="Z22" s="36"/>
      <c r="AA22" s="36"/>
      <c r="AB22" s="36"/>
      <c r="AC22" s="36"/>
      <c r="AD22" s="36"/>
      <c r="AE22" s="36"/>
    </row>
    <row r="23" spans="1:31" s="2" customFormat="1" ht="18" customHeight="1">
      <c r="A23" s="36"/>
      <c r="B23" s="41"/>
      <c r="C23" s="36"/>
      <c r="D23" s="36"/>
      <c r="E23" s="112" t="s">
        <v>37</v>
      </c>
      <c r="F23" s="36"/>
      <c r="G23" s="36"/>
      <c r="H23" s="36"/>
      <c r="I23" s="121" t="s">
        <v>33</v>
      </c>
      <c r="J23" s="112" t="s">
        <v>1</v>
      </c>
      <c r="K23" s="36"/>
      <c r="L23" s="53"/>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53"/>
      <c r="S24" s="36"/>
      <c r="T24" s="36"/>
      <c r="U24" s="36"/>
      <c r="V24" s="36"/>
      <c r="W24" s="36"/>
      <c r="X24" s="36"/>
      <c r="Y24" s="36"/>
      <c r="Z24" s="36"/>
      <c r="AA24" s="36"/>
      <c r="AB24" s="36"/>
      <c r="AC24" s="36"/>
      <c r="AD24" s="36"/>
      <c r="AE24" s="36"/>
    </row>
    <row r="25" spans="1:31" s="2" customFormat="1" ht="12" customHeight="1">
      <c r="A25" s="36"/>
      <c r="B25" s="41"/>
      <c r="C25" s="36"/>
      <c r="D25" s="121" t="s">
        <v>39</v>
      </c>
      <c r="E25" s="36"/>
      <c r="F25" s="36"/>
      <c r="G25" s="36"/>
      <c r="H25" s="36"/>
      <c r="I25" s="121" t="s">
        <v>31</v>
      </c>
      <c r="J25" s="112" t="str">
        <f>IF('Rekapitulace stavby'!AN19="","",'Rekapitulace stavby'!AN19)</f>
        <v/>
      </c>
      <c r="K25" s="36"/>
      <c r="L25" s="53"/>
      <c r="S25" s="36"/>
      <c r="T25" s="36"/>
      <c r="U25" s="36"/>
      <c r="V25" s="36"/>
      <c r="W25" s="36"/>
      <c r="X25" s="36"/>
      <c r="Y25" s="36"/>
      <c r="Z25" s="36"/>
      <c r="AA25" s="36"/>
      <c r="AB25" s="36"/>
      <c r="AC25" s="36"/>
      <c r="AD25" s="36"/>
      <c r="AE25" s="36"/>
    </row>
    <row r="26" spans="1:31" s="2" customFormat="1" ht="18" customHeight="1">
      <c r="A26" s="36"/>
      <c r="B26" s="41"/>
      <c r="C26" s="36"/>
      <c r="D26" s="36"/>
      <c r="E26" s="112" t="str">
        <f>IF('Rekapitulace stavby'!E20="","",'Rekapitulace stavby'!E20)</f>
        <v xml:space="preserve"> </v>
      </c>
      <c r="F26" s="36"/>
      <c r="G26" s="36"/>
      <c r="H26" s="36"/>
      <c r="I26" s="121" t="s">
        <v>33</v>
      </c>
      <c r="J26" s="112" t="str">
        <f>IF('Rekapitulace stavby'!AN20="","",'Rekapitulace stavby'!AN20)</f>
        <v/>
      </c>
      <c r="K26" s="36"/>
      <c r="L26" s="53"/>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53"/>
      <c r="S27" s="36"/>
      <c r="T27" s="36"/>
      <c r="U27" s="36"/>
      <c r="V27" s="36"/>
      <c r="W27" s="36"/>
      <c r="X27" s="36"/>
      <c r="Y27" s="36"/>
      <c r="Z27" s="36"/>
      <c r="AA27" s="36"/>
      <c r="AB27" s="36"/>
      <c r="AC27" s="36"/>
      <c r="AD27" s="36"/>
      <c r="AE27" s="36"/>
    </row>
    <row r="28" spans="1:31" s="2" customFormat="1" ht="12" customHeight="1">
      <c r="A28" s="36"/>
      <c r="B28" s="41"/>
      <c r="C28" s="36"/>
      <c r="D28" s="121" t="s">
        <v>40</v>
      </c>
      <c r="E28" s="36"/>
      <c r="F28" s="36"/>
      <c r="G28" s="36"/>
      <c r="H28" s="36"/>
      <c r="I28" s="36"/>
      <c r="J28" s="36"/>
      <c r="K28" s="36"/>
      <c r="L28" s="53"/>
      <c r="S28" s="36"/>
      <c r="T28" s="36"/>
      <c r="U28" s="36"/>
      <c r="V28" s="36"/>
      <c r="W28" s="36"/>
      <c r="X28" s="36"/>
      <c r="Y28" s="36"/>
      <c r="Z28" s="36"/>
      <c r="AA28" s="36"/>
      <c r="AB28" s="36"/>
      <c r="AC28" s="36"/>
      <c r="AD28" s="36"/>
      <c r="AE28" s="36"/>
    </row>
    <row r="29" spans="1:31" s="8" customFormat="1" ht="95.25" customHeight="1">
      <c r="A29" s="123"/>
      <c r="B29" s="124"/>
      <c r="C29" s="123"/>
      <c r="D29" s="123"/>
      <c r="E29" s="330" t="s">
        <v>41</v>
      </c>
      <c r="F29" s="330"/>
      <c r="G29" s="330"/>
      <c r="H29" s="330"/>
      <c r="I29" s="123"/>
      <c r="J29" s="123"/>
      <c r="K29" s="123"/>
      <c r="L29" s="125"/>
      <c r="S29" s="123"/>
      <c r="T29" s="123"/>
      <c r="U29" s="123"/>
      <c r="V29" s="123"/>
      <c r="W29" s="123"/>
      <c r="X29" s="123"/>
      <c r="Y29" s="123"/>
      <c r="Z29" s="123"/>
      <c r="AA29" s="123"/>
      <c r="AB29" s="123"/>
      <c r="AC29" s="123"/>
      <c r="AD29" s="123"/>
      <c r="AE29" s="123"/>
    </row>
    <row r="30" spans="1:31" s="2" customFormat="1" ht="6.95" customHeight="1">
      <c r="A30" s="36"/>
      <c r="B30" s="41"/>
      <c r="C30" s="36"/>
      <c r="D30" s="36"/>
      <c r="E30" s="36"/>
      <c r="F30" s="36"/>
      <c r="G30" s="36"/>
      <c r="H30" s="36"/>
      <c r="I30" s="36"/>
      <c r="J30" s="36"/>
      <c r="K30" s="36"/>
      <c r="L30" s="53"/>
      <c r="S30" s="36"/>
      <c r="T30" s="36"/>
      <c r="U30" s="36"/>
      <c r="V30" s="36"/>
      <c r="W30" s="36"/>
      <c r="X30" s="36"/>
      <c r="Y30" s="36"/>
      <c r="Z30" s="36"/>
      <c r="AA30" s="36"/>
      <c r="AB30" s="36"/>
      <c r="AC30" s="36"/>
      <c r="AD30" s="36"/>
      <c r="AE30" s="36"/>
    </row>
    <row r="31" spans="1:31" s="2" customFormat="1" ht="6.95" customHeight="1">
      <c r="A31" s="36"/>
      <c r="B31" s="41"/>
      <c r="C31" s="36"/>
      <c r="D31" s="126"/>
      <c r="E31" s="126"/>
      <c r="F31" s="126"/>
      <c r="G31" s="126"/>
      <c r="H31" s="126"/>
      <c r="I31" s="126"/>
      <c r="J31" s="126"/>
      <c r="K31" s="126"/>
      <c r="L31" s="53"/>
      <c r="S31" s="36"/>
      <c r="T31" s="36"/>
      <c r="U31" s="36"/>
      <c r="V31" s="36"/>
      <c r="W31" s="36"/>
      <c r="X31" s="36"/>
      <c r="Y31" s="36"/>
      <c r="Z31" s="36"/>
      <c r="AA31" s="36"/>
      <c r="AB31" s="36"/>
      <c r="AC31" s="36"/>
      <c r="AD31" s="36"/>
      <c r="AE31" s="36"/>
    </row>
    <row r="32" spans="1:31" s="2" customFormat="1" ht="25.35" customHeight="1">
      <c r="A32" s="36"/>
      <c r="B32" s="41"/>
      <c r="C32" s="36"/>
      <c r="D32" s="127" t="s">
        <v>42</v>
      </c>
      <c r="E32" s="36"/>
      <c r="F32" s="36"/>
      <c r="G32" s="36"/>
      <c r="H32" s="36"/>
      <c r="I32" s="36"/>
      <c r="J32" s="128">
        <f>ROUND(J121,2)</f>
        <v>0</v>
      </c>
      <c r="K32" s="36"/>
      <c r="L32" s="53"/>
      <c r="S32" s="36"/>
      <c r="T32" s="36"/>
      <c r="U32" s="36"/>
      <c r="V32" s="36"/>
      <c r="W32" s="36"/>
      <c r="X32" s="36"/>
      <c r="Y32" s="36"/>
      <c r="Z32" s="36"/>
      <c r="AA32" s="36"/>
      <c r="AB32" s="36"/>
      <c r="AC32" s="36"/>
      <c r="AD32" s="36"/>
      <c r="AE32" s="36"/>
    </row>
    <row r="33" spans="1:31" s="2" customFormat="1" ht="6.95" customHeight="1">
      <c r="A33" s="36"/>
      <c r="B33" s="41"/>
      <c r="C33" s="36"/>
      <c r="D33" s="126"/>
      <c r="E33" s="126"/>
      <c r="F33" s="126"/>
      <c r="G33" s="126"/>
      <c r="H33" s="126"/>
      <c r="I33" s="126"/>
      <c r="J33" s="126"/>
      <c r="K33" s="126"/>
      <c r="L33" s="53"/>
      <c r="S33" s="36"/>
      <c r="T33" s="36"/>
      <c r="U33" s="36"/>
      <c r="V33" s="36"/>
      <c r="W33" s="36"/>
      <c r="X33" s="36"/>
      <c r="Y33" s="36"/>
      <c r="Z33" s="36"/>
      <c r="AA33" s="36"/>
      <c r="AB33" s="36"/>
      <c r="AC33" s="36"/>
      <c r="AD33" s="36"/>
      <c r="AE33" s="36"/>
    </row>
    <row r="34" spans="1:31" s="2" customFormat="1" ht="14.45" customHeight="1">
      <c r="A34" s="36"/>
      <c r="B34" s="41"/>
      <c r="C34" s="36"/>
      <c r="D34" s="36"/>
      <c r="E34" s="36"/>
      <c r="F34" s="129" t="s">
        <v>44</v>
      </c>
      <c r="G34" s="36"/>
      <c r="H34" s="36"/>
      <c r="I34" s="129" t="s">
        <v>43</v>
      </c>
      <c r="J34" s="129" t="s">
        <v>45</v>
      </c>
      <c r="K34" s="36"/>
      <c r="L34" s="53"/>
      <c r="S34" s="36"/>
      <c r="T34" s="36"/>
      <c r="U34" s="36"/>
      <c r="V34" s="36"/>
      <c r="W34" s="36"/>
      <c r="X34" s="36"/>
      <c r="Y34" s="36"/>
      <c r="Z34" s="36"/>
      <c r="AA34" s="36"/>
      <c r="AB34" s="36"/>
      <c r="AC34" s="36"/>
      <c r="AD34" s="36"/>
      <c r="AE34" s="36"/>
    </row>
    <row r="35" spans="1:31" s="2" customFormat="1" ht="14.45" customHeight="1">
      <c r="A35" s="36"/>
      <c r="B35" s="41"/>
      <c r="C35" s="36"/>
      <c r="D35" s="130" t="s">
        <v>46</v>
      </c>
      <c r="E35" s="121" t="s">
        <v>47</v>
      </c>
      <c r="F35" s="131">
        <f>ROUND((SUM(BE121:BE123)),2)</f>
        <v>0</v>
      </c>
      <c r="G35" s="36"/>
      <c r="H35" s="36"/>
      <c r="I35" s="132">
        <v>0.21</v>
      </c>
      <c r="J35" s="131">
        <f>ROUND(((SUM(BE121:BE123))*I35),2)</f>
        <v>0</v>
      </c>
      <c r="K35" s="36"/>
      <c r="L35" s="53"/>
      <c r="S35" s="36"/>
      <c r="T35" s="36"/>
      <c r="U35" s="36"/>
      <c r="V35" s="36"/>
      <c r="W35" s="36"/>
      <c r="X35" s="36"/>
      <c r="Y35" s="36"/>
      <c r="Z35" s="36"/>
      <c r="AA35" s="36"/>
      <c r="AB35" s="36"/>
      <c r="AC35" s="36"/>
      <c r="AD35" s="36"/>
      <c r="AE35" s="36"/>
    </row>
    <row r="36" spans="1:31" s="2" customFormat="1" ht="14.45" customHeight="1">
      <c r="A36" s="36"/>
      <c r="B36" s="41"/>
      <c r="C36" s="36"/>
      <c r="D36" s="36"/>
      <c r="E36" s="121" t="s">
        <v>48</v>
      </c>
      <c r="F36" s="131">
        <f>ROUND((SUM(BF121:BF123)),2)</f>
        <v>0</v>
      </c>
      <c r="G36" s="36"/>
      <c r="H36" s="36"/>
      <c r="I36" s="132">
        <v>0.15</v>
      </c>
      <c r="J36" s="131">
        <f>ROUND(((SUM(BF121:BF123))*I36),2)</f>
        <v>0</v>
      </c>
      <c r="K36" s="36"/>
      <c r="L36" s="53"/>
      <c r="S36" s="36"/>
      <c r="T36" s="36"/>
      <c r="U36" s="36"/>
      <c r="V36" s="36"/>
      <c r="W36" s="36"/>
      <c r="X36" s="36"/>
      <c r="Y36" s="36"/>
      <c r="Z36" s="36"/>
      <c r="AA36" s="36"/>
      <c r="AB36" s="36"/>
      <c r="AC36" s="36"/>
      <c r="AD36" s="36"/>
      <c r="AE36" s="36"/>
    </row>
    <row r="37" spans="1:31" s="2" customFormat="1" ht="14.45" customHeight="1" hidden="1">
      <c r="A37" s="36"/>
      <c r="B37" s="41"/>
      <c r="C37" s="36"/>
      <c r="D37" s="36"/>
      <c r="E37" s="121" t="s">
        <v>49</v>
      </c>
      <c r="F37" s="131">
        <f>ROUND((SUM(BG121:BG123)),2)</f>
        <v>0</v>
      </c>
      <c r="G37" s="36"/>
      <c r="H37" s="36"/>
      <c r="I37" s="132">
        <v>0.21</v>
      </c>
      <c r="J37" s="131">
        <f>0</f>
        <v>0</v>
      </c>
      <c r="K37" s="36"/>
      <c r="L37" s="53"/>
      <c r="S37" s="36"/>
      <c r="T37" s="36"/>
      <c r="U37" s="36"/>
      <c r="V37" s="36"/>
      <c r="W37" s="36"/>
      <c r="X37" s="36"/>
      <c r="Y37" s="36"/>
      <c r="Z37" s="36"/>
      <c r="AA37" s="36"/>
      <c r="AB37" s="36"/>
      <c r="AC37" s="36"/>
      <c r="AD37" s="36"/>
      <c r="AE37" s="36"/>
    </row>
    <row r="38" spans="1:31" s="2" customFormat="1" ht="14.45" customHeight="1" hidden="1">
      <c r="A38" s="36"/>
      <c r="B38" s="41"/>
      <c r="C38" s="36"/>
      <c r="D38" s="36"/>
      <c r="E38" s="121" t="s">
        <v>50</v>
      </c>
      <c r="F38" s="131">
        <f>ROUND((SUM(BH121:BH123)),2)</f>
        <v>0</v>
      </c>
      <c r="G38" s="36"/>
      <c r="H38" s="36"/>
      <c r="I38" s="132">
        <v>0.15</v>
      </c>
      <c r="J38" s="131">
        <f>0</f>
        <v>0</v>
      </c>
      <c r="K38" s="36"/>
      <c r="L38" s="53"/>
      <c r="S38" s="36"/>
      <c r="T38" s="36"/>
      <c r="U38" s="36"/>
      <c r="V38" s="36"/>
      <c r="W38" s="36"/>
      <c r="X38" s="36"/>
      <c r="Y38" s="36"/>
      <c r="Z38" s="36"/>
      <c r="AA38" s="36"/>
      <c r="AB38" s="36"/>
      <c r="AC38" s="36"/>
      <c r="AD38" s="36"/>
      <c r="AE38" s="36"/>
    </row>
    <row r="39" spans="1:31" s="2" customFormat="1" ht="14.45" customHeight="1" hidden="1">
      <c r="A39" s="36"/>
      <c r="B39" s="41"/>
      <c r="C39" s="36"/>
      <c r="D39" s="36"/>
      <c r="E39" s="121" t="s">
        <v>51</v>
      </c>
      <c r="F39" s="131">
        <f>ROUND((SUM(BI121:BI123)),2)</f>
        <v>0</v>
      </c>
      <c r="G39" s="36"/>
      <c r="H39" s="36"/>
      <c r="I39" s="132">
        <v>0</v>
      </c>
      <c r="J39" s="131">
        <f>0</f>
        <v>0</v>
      </c>
      <c r="K39" s="36"/>
      <c r="L39" s="53"/>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53"/>
      <c r="S40" s="36"/>
      <c r="T40" s="36"/>
      <c r="U40" s="36"/>
      <c r="V40" s="36"/>
      <c r="W40" s="36"/>
      <c r="X40" s="36"/>
      <c r="Y40" s="36"/>
      <c r="Z40" s="36"/>
      <c r="AA40" s="36"/>
      <c r="AB40" s="36"/>
      <c r="AC40" s="36"/>
      <c r="AD40" s="36"/>
      <c r="AE40" s="36"/>
    </row>
    <row r="41" spans="1:31" s="2" customFormat="1" ht="25.35" customHeight="1">
      <c r="A41" s="36"/>
      <c r="B41" s="41"/>
      <c r="C41" s="133"/>
      <c r="D41" s="134" t="s">
        <v>52</v>
      </c>
      <c r="E41" s="135"/>
      <c r="F41" s="135"/>
      <c r="G41" s="136" t="s">
        <v>53</v>
      </c>
      <c r="H41" s="137" t="s">
        <v>54</v>
      </c>
      <c r="I41" s="135"/>
      <c r="J41" s="138">
        <f>SUM(J32:J39)</f>
        <v>0</v>
      </c>
      <c r="K41" s="139"/>
      <c r="L41" s="53"/>
      <c r="S41" s="36"/>
      <c r="T41" s="36"/>
      <c r="U41" s="36"/>
      <c r="V41" s="36"/>
      <c r="W41" s="36"/>
      <c r="X41" s="36"/>
      <c r="Y41" s="36"/>
      <c r="Z41" s="36"/>
      <c r="AA41" s="36"/>
      <c r="AB41" s="36"/>
      <c r="AC41" s="36"/>
      <c r="AD41" s="36"/>
      <c r="AE41" s="36"/>
    </row>
    <row r="42" spans="1:31" s="2" customFormat="1" ht="14.45" customHeight="1">
      <c r="A42" s="36"/>
      <c r="B42" s="41"/>
      <c r="C42" s="36"/>
      <c r="D42" s="36"/>
      <c r="E42" s="36"/>
      <c r="F42" s="36"/>
      <c r="G42" s="36"/>
      <c r="H42" s="36"/>
      <c r="I42" s="36"/>
      <c r="J42" s="36"/>
      <c r="K42" s="36"/>
      <c r="L42" s="53"/>
      <c r="S42" s="36"/>
      <c r="T42" s="36"/>
      <c r="U42" s="36"/>
      <c r="V42" s="36"/>
      <c r="W42" s="36"/>
      <c r="X42" s="36"/>
      <c r="Y42" s="36"/>
      <c r="Z42" s="36"/>
      <c r="AA42" s="36"/>
      <c r="AB42" s="36"/>
      <c r="AC42" s="36"/>
      <c r="AD42" s="36"/>
      <c r="AE42" s="36"/>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3"/>
      <c r="D50" s="140" t="s">
        <v>55</v>
      </c>
      <c r="E50" s="141"/>
      <c r="F50" s="141"/>
      <c r="G50" s="140" t="s">
        <v>56</v>
      </c>
      <c r="H50" s="141"/>
      <c r="I50" s="141"/>
      <c r="J50" s="141"/>
      <c r="K50" s="141"/>
      <c r="L50" s="5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6"/>
      <c r="B61" s="41"/>
      <c r="C61" s="36"/>
      <c r="D61" s="142" t="s">
        <v>57</v>
      </c>
      <c r="E61" s="143"/>
      <c r="F61" s="144" t="s">
        <v>58</v>
      </c>
      <c r="G61" s="142" t="s">
        <v>57</v>
      </c>
      <c r="H61" s="143"/>
      <c r="I61" s="143"/>
      <c r="J61" s="145" t="s">
        <v>58</v>
      </c>
      <c r="K61" s="143"/>
      <c r="L61" s="53"/>
      <c r="S61" s="36"/>
      <c r="T61" s="36"/>
      <c r="U61" s="36"/>
      <c r="V61" s="36"/>
      <c r="W61" s="36"/>
      <c r="X61" s="36"/>
      <c r="Y61" s="36"/>
      <c r="Z61" s="36"/>
      <c r="AA61" s="36"/>
      <c r="AB61" s="36"/>
      <c r="AC61" s="36"/>
      <c r="AD61" s="36"/>
      <c r="AE61" s="36"/>
    </row>
    <row r="62" spans="2:12" ht="12">
      <c r="B62" s="21"/>
      <c r="L62" s="21"/>
    </row>
    <row r="63" spans="2:12" ht="12">
      <c r="B63" s="21"/>
      <c r="L63" s="21"/>
    </row>
    <row r="64" spans="2:12" ht="12">
      <c r="B64" s="21"/>
      <c r="L64" s="21"/>
    </row>
    <row r="65" spans="1:31" s="2" customFormat="1" ht="12.75">
      <c r="A65" s="36"/>
      <c r="B65" s="41"/>
      <c r="C65" s="36"/>
      <c r="D65" s="140" t="s">
        <v>59</v>
      </c>
      <c r="E65" s="146"/>
      <c r="F65" s="146"/>
      <c r="G65" s="140" t="s">
        <v>60</v>
      </c>
      <c r="H65" s="146"/>
      <c r="I65" s="146"/>
      <c r="J65" s="146"/>
      <c r="K65" s="146"/>
      <c r="L65" s="53"/>
      <c r="S65" s="36"/>
      <c r="T65" s="36"/>
      <c r="U65" s="36"/>
      <c r="V65" s="36"/>
      <c r="W65" s="36"/>
      <c r="X65" s="36"/>
      <c r="Y65" s="36"/>
      <c r="Z65" s="36"/>
      <c r="AA65" s="36"/>
      <c r="AB65" s="36"/>
      <c r="AC65" s="36"/>
      <c r="AD65" s="36"/>
      <c r="AE65" s="36"/>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6"/>
      <c r="B76" s="41"/>
      <c r="C76" s="36"/>
      <c r="D76" s="142" t="s">
        <v>57</v>
      </c>
      <c r="E76" s="143"/>
      <c r="F76" s="144" t="s">
        <v>58</v>
      </c>
      <c r="G76" s="142" t="s">
        <v>57</v>
      </c>
      <c r="H76" s="143"/>
      <c r="I76" s="143"/>
      <c r="J76" s="145" t="s">
        <v>58</v>
      </c>
      <c r="K76" s="143"/>
      <c r="L76" s="53"/>
      <c r="S76" s="36"/>
      <c r="T76" s="36"/>
      <c r="U76" s="36"/>
      <c r="V76" s="36"/>
      <c r="W76" s="36"/>
      <c r="X76" s="36"/>
      <c r="Y76" s="36"/>
      <c r="Z76" s="36"/>
      <c r="AA76" s="36"/>
      <c r="AB76" s="36"/>
      <c r="AC76" s="36"/>
      <c r="AD76" s="36"/>
      <c r="AE76" s="36"/>
    </row>
    <row r="77" spans="1:31" s="2" customFormat="1" ht="14.45" customHeight="1">
      <c r="A77" s="36"/>
      <c r="B77" s="147"/>
      <c r="C77" s="148"/>
      <c r="D77" s="148"/>
      <c r="E77" s="148"/>
      <c r="F77" s="148"/>
      <c r="G77" s="148"/>
      <c r="H77" s="148"/>
      <c r="I77" s="148"/>
      <c r="J77" s="148"/>
      <c r="K77" s="148"/>
      <c r="L77" s="53"/>
      <c r="S77" s="36"/>
      <c r="T77" s="36"/>
      <c r="U77" s="36"/>
      <c r="V77" s="36"/>
      <c r="W77" s="36"/>
      <c r="X77" s="36"/>
      <c r="Y77" s="36"/>
      <c r="Z77" s="36"/>
      <c r="AA77" s="36"/>
      <c r="AB77" s="36"/>
      <c r="AC77" s="36"/>
      <c r="AD77" s="36"/>
      <c r="AE77" s="36"/>
    </row>
    <row r="81" spans="1:31" s="2" customFormat="1" ht="6.95" customHeight="1">
      <c r="A81" s="36"/>
      <c r="B81" s="149"/>
      <c r="C81" s="150"/>
      <c r="D81" s="150"/>
      <c r="E81" s="150"/>
      <c r="F81" s="150"/>
      <c r="G81" s="150"/>
      <c r="H81" s="150"/>
      <c r="I81" s="150"/>
      <c r="J81" s="150"/>
      <c r="K81" s="150"/>
      <c r="L81" s="53"/>
      <c r="S81" s="36"/>
      <c r="T81" s="36"/>
      <c r="U81" s="36"/>
      <c r="V81" s="36"/>
      <c r="W81" s="36"/>
      <c r="X81" s="36"/>
      <c r="Y81" s="36"/>
      <c r="Z81" s="36"/>
      <c r="AA81" s="36"/>
      <c r="AB81" s="36"/>
      <c r="AC81" s="36"/>
      <c r="AD81" s="36"/>
      <c r="AE81" s="36"/>
    </row>
    <row r="82" spans="1:31" s="2" customFormat="1" ht="24.95" customHeight="1">
      <c r="A82" s="36"/>
      <c r="B82" s="37"/>
      <c r="C82" s="24" t="s">
        <v>121</v>
      </c>
      <c r="D82" s="38"/>
      <c r="E82" s="38"/>
      <c r="F82" s="38"/>
      <c r="G82" s="38"/>
      <c r="H82" s="38"/>
      <c r="I82" s="38"/>
      <c r="J82" s="38"/>
      <c r="K82" s="38"/>
      <c r="L82" s="53"/>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38"/>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38"/>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22" t="str">
        <f>E7</f>
        <v>LF objekt ZZ – rekonstrukce krovu, střechy, zateplení a výměna oken</v>
      </c>
      <c r="F85" s="323"/>
      <c r="G85" s="323"/>
      <c r="H85" s="323"/>
      <c r="I85" s="38"/>
      <c r="J85" s="38"/>
      <c r="K85" s="38"/>
      <c r="L85" s="53"/>
      <c r="S85" s="36"/>
      <c r="T85" s="36"/>
      <c r="U85" s="36"/>
      <c r="V85" s="36"/>
      <c r="W85" s="36"/>
      <c r="X85" s="36"/>
      <c r="Y85" s="36"/>
      <c r="Z85" s="36"/>
      <c r="AA85" s="36"/>
      <c r="AB85" s="36"/>
      <c r="AC85" s="36"/>
      <c r="AD85" s="36"/>
      <c r="AE85" s="36"/>
    </row>
    <row r="86" spans="2:12" s="1" customFormat="1" ht="12" customHeight="1">
      <c r="B86" s="22"/>
      <c r="C86" s="30" t="s">
        <v>117</v>
      </c>
      <c r="D86" s="23"/>
      <c r="E86" s="23"/>
      <c r="F86" s="23"/>
      <c r="G86" s="23"/>
      <c r="H86" s="23"/>
      <c r="I86" s="23"/>
      <c r="J86" s="23"/>
      <c r="K86" s="23"/>
      <c r="L86" s="21"/>
    </row>
    <row r="87" spans="1:31" s="2" customFormat="1" ht="16.5" customHeight="1">
      <c r="A87" s="36"/>
      <c r="B87" s="37"/>
      <c r="C87" s="38"/>
      <c r="D87" s="38"/>
      <c r="E87" s="322" t="s">
        <v>1735</v>
      </c>
      <c r="F87" s="321"/>
      <c r="G87" s="321"/>
      <c r="H87" s="321"/>
      <c r="I87" s="38"/>
      <c r="J87" s="38"/>
      <c r="K87" s="38"/>
      <c r="L87" s="53"/>
      <c r="S87" s="36"/>
      <c r="T87" s="36"/>
      <c r="U87" s="36"/>
      <c r="V87" s="36"/>
      <c r="W87" s="36"/>
      <c r="X87" s="36"/>
      <c r="Y87" s="36"/>
      <c r="Z87" s="36"/>
      <c r="AA87" s="36"/>
      <c r="AB87" s="36"/>
      <c r="AC87" s="36"/>
      <c r="AD87" s="36"/>
      <c r="AE87" s="36"/>
    </row>
    <row r="88" spans="1:31" s="2" customFormat="1" ht="12" customHeight="1">
      <c r="A88" s="36"/>
      <c r="B88" s="37"/>
      <c r="C88" s="30" t="s">
        <v>119</v>
      </c>
      <c r="D88" s="38"/>
      <c r="E88" s="38"/>
      <c r="F88" s="38"/>
      <c r="G88" s="38"/>
      <c r="H88" s="38"/>
      <c r="I88" s="38"/>
      <c r="J88" s="38"/>
      <c r="K88" s="38"/>
      <c r="L88" s="53"/>
      <c r="S88" s="36"/>
      <c r="T88" s="36"/>
      <c r="U88" s="36"/>
      <c r="V88" s="36"/>
      <c r="W88" s="36"/>
      <c r="X88" s="36"/>
      <c r="Y88" s="36"/>
      <c r="Z88" s="36"/>
      <c r="AA88" s="36"/>
      <c r="AB88" s="36"/>
      <c r="AC88" s="36"/>
      <c r="AD88" s="36"/>
      <c r="AE88" s="36"/>
    </row>
    <row r="89" spans="1:31" s="2" customFormat="1" ht="16.5" customHeight="1">
      <c r="A89" s="36"/>
      <c r="B89" s="37"/>
      <c r="C89" s="38"/>
      <c r="D89" s="38"/>
      <c r="E89" s="310" t="str">
        <f>E11</f>
        <v xml:space="preserve">D.1.4.3 - SILNOPROUDÁ ELEKTROTECHNIKA </v>
      </c>
      <c r="F89" s="321"/>
      <c r="G89" s="321"/>
      <c r="H89" s="321"/>
      <c r="I89" s="38"/>
      <c r="J89" s="38"/>
      <c r="K89" s="38"/>
      <c r="L89" s="53"/>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38"/>
      <c r="J90" s="38"/>
      <c r="K90" s="38"/>
      <c r="L90" s="53"/>
      <c r="S90" s="36"/>
      <c r="T90" s="36"/>
      <c r="U90" s="36"/>
      <c r="V90" s="36"/>
      <c r="W90" s="36"/>
      <c r="X90" s="36"/>
      <c r="Y90" s="36"/>
      <c r="Z90" s="36"/>
      <c r="AA90" s="36"/>
      <c r="AB90" s="36"/>
      <c r="AC90" s="36"/>
      <c r="AD90" s="36"/>
      <c r="AE90" s="36"/>
    </row>
    <row r="91" spans="1:31" s="2" customFormat="1" ht="12" customHeight="1">
      <c r="A91" s="36"/>
      <c r="B91" s="37"/>
      <c r="C91" s="30" t="s">
        <v>22</v>
      </c>
      <c r="D91" s="38"/>
      <c r="E91" s="38"/>
      <c r="F91" s="28" t="str">
        <f>F14</f>
        <v xml:space="preserve"> </v>
      </c>
      <c r="G91" s="38"/>
      <c r="H91" s="38"/>
      <c r="I91" s="30" t="s">
        <v>24</v>
      </c>
      <c r="J91" s="68" t="str">
        <f>IF(J14="","",J14)</f>
        <v>11. 9. 2021</v>
      </c>
      <c r="K91" s="38"/>
      <c r="L91" s="53"/>
      <c r="S91" s="36"/>
      <c r="T91" s="36"/>
      <c r="U91" s="36"/>
      <c r="V91" s="36"/>
      <c r="W91" s="36"/>
      <c r="X91" s="36"/>
      <c r="Y91" s="36"/>
      <c r="Z91" s="36"/>
      <c r="AA91" s="36"/>
      <c r="AB91" s="36"/>
      <c r="AC91" s="36"/>
      <c r="AD91" s="36"/>
      <c r="AE91" s="36"/>
    </row>
    <row r="92" spans="1:31" s="2" customFormat="1" ht="6.95" customHeight="1">
      <c r="A92" s="36"/>
      <c r="B92" s="37"/>
      <c r="C92" s="38"/>
      <c r="D92" s="38"/>
      <c r="E92" s="38"/>
      <c r="F92" s="38"/>
      <c r="G92" s="38"/>
      <c r="H92" s="38"/>
      <c r="I92" s="38"/>
      <c r="J92" s="38"/>
      <c r="K92" s="38"/>
      <c r="L92" s="53"/>
      <c r="S92" s="36"/>
      <c r="T92" s="36"/>
      <c r="U92" s="36"/>
      <c r="V92" s="36"/>
      <c r="W92" s="36"/>
      <c r="X92" s="36"/>
      <c r="Y92" s="36"/>
      <c r="Z92" s="36"/>
      <c r="AA92" s="36"/>
      <c r="AB92" s="36"/>
      <c r="AC92" s="36"/>
      <c r="AD92" s="36"/>
      <c r="AE92" s="36"/>
    </row>
    <row r="93" spans="1:31" s="2" customFormat="1" ht="25.7" customHeight="1">
      <c r="A93" s="36"/>
      <c r="B93" s="37"/>
      <c r="C93" s="30" t="s">
        <v>30</v>
      </c>
      <c r="D93" s="38"/>
      <c r="E93" s="38"/>
      <c r="F93" s="28" t="str">
        <f>E17</f>
        <v xml:space="preserve">Ostravská univerzita </v>
      </c>
      <c r="G93" s="38"/>
      <c r="H93" s="38"/>
      <c r="I93" s="30" t="s">
        <v>36</v>
      </c>
      <c r="J93" s="34" t="str">
        <f>E23</f>
        <v>MARPO s.r.o., 28. října 66/201, Ostrava</v>
      </c>
      <c r="K93" s="38"/>
      <c r="L93" s="53"/>
      <c r="S93" s="36"/>
      <c r="T93" s="36"/>
      <c r="U93" s="36"/>
      <c r="V93" s="36"/>
      <c r="W93" s="36"/>
      <c r="X93" s="36"/>
      <c r="Y93" s="36"/>
      <c r="Z93" s="36"/>
      <c r="AA93" s="36"/>
      <c r="AB93" s="36"/>
      <c r="AC93" s="36"/>
      <c r="AD93" s="36"/>
      <c r="AE93" s="36"/>
    </row>
    <row r="94" spans="1:31" s="2" customFormat="1" ht="15.2" customHeight="1">
      <c r="A94" s="36"/>
      <c r="B94" s="37"/>
      <c r="C94" s="30" t="s">
        <v>34</v>
      </c>
      <c r="D94" s="38"/>
      <c r="E94" s="38"/>
      <c r="F94" s="28" t="str">
        <f>IF(E20="","",E20)</f>
        <v>Vyplň údaj</v>
      </c>
      <c r="G94" s="38"/>
      <c r="H94" s="38"/>
      <c r="I94" s="30" t="s">
        <v>39</v>
      </c>
      <c r="J94" s="34" t="str">
        <f>E26</f>
        <v xml:space="preserve"> </v>
      </c>
      <c r="K94" s="38"/>
      <c r="L94" s="53"/>
      <c r="S94" s="36"/>
      <c r="T94" s="36"/>
      <c r="U94" s="36"/>
      <c r="V94" s="36"/>
      <c r="W94" s="36"/>
      <c r="X94" s="36"/>
      <c r="Y94" s="36"/>
      <c r="Z94" s="36"/>
      <c r="AA94" s="36"/>
      <c r="AB94" s="36"/>
      <c r="AC94" s="36"/>
      <c r="AD94" s="36"/>
      <c r="AE94" s="36"/>
    </row>
    <row r="95" spans="1:31" s="2" customFormat="1" ht="10.35" customHeight="1">
      <c r="A95" s="36"/>
      <c r="B95" s="37"/>
      <c r="C95" s="38"/>
      <c r="D95" s="38"/>
      <c r="E95" s="38"/>
      <c r="F95" s="38"/>
      <c r="G95" s="38"/>
      <c r="H95" s="38"/>
      <c r="I95" s="38"/>
      <c r="J95" s="38"/>
      <c r="K95" s="38"/>
      <c r="L95" s="53"/>
      <c r="S95" s="36"/>
      <c r="T95" s="36"/>
      <c r="U95" s="36"/>
      <c r="V95" s="36"/>
      <c r="W95" s="36"/>
      <c r="X95" s="36"/>
      <c r="Y95" s="36"/>
      <c r="Z95" s="36"/>
      <c r="AA95" s="36"/>
      <c r="AB95" s="36"/>
      <c r="AC95" s="36"/>
      <c r="AD95" s="36"/>
      <c r="AE95" s="36"/>
    </row>
    <row r="96" spans="1:31" s="2" customFormat="1" ht="29.25" customHeight="1">
      <c r="A96" s="36"/>
      <c r="B96" s="37"/>
      <c r="C96" s="151" t="s">
        <v>122</v>
      </c>
      <c r="D96" s="152"/>
      <c r="E96" s="152"/>
      <c r="F96" s="152"/>
      <c r="G96" s="152"/>
      <c r="H96" s="152"/>
      <c r="I96" s="152"/>
      <c r="J96" s="153" t="s">
        <v>123</v>
      </c>
      <c r="K96" s="152"/>
      <c r="L96" s="53"/>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38"/>
      <c r="J97" s="38"/>
      <c r="K97" s="38"/>
      <c r="L97" s="53"/>
      <c r="S97" s="36"/>
      <c r="T97" s="36"/>
      <c r="U97" s="36"/>
      <c r="V97" s="36"/>
      <c r="W97" s="36"/>
      <c r="X97" s="36"/>
      <c r="Y97" s="36"/>
      <c r="Z97" s="36"/>
      <c r="AA97" s="36"/>
      <c r="AB97" s="36"/>
      <c r="AC97" s="36"/>
      <c r="AD97" s="36"/>
      <c r="AE97" s="36"/>
    </row>
    <row r="98" spans="1:47" s="2" customFormat="1" ht="22.9" customHeight="1">
      <c r="A98" s="36"/>
      <c r="B98" s="37"/>
      <c r="C98" s="154" t="s">
        <v>124</v>
      </c>
      <c r="D98" s="38"/>
      <c r="E98" s="38"/>
      <c r="F98" s="38"/>
      <c r="G98" s="38"/>
      <c r="H98" s="38"/>
      <c r="I98" s="38"/>
      <c r="J98" s="86">
        <f>J121</f>
        <v>0</v>
      </c>
      <c r="K98" s="38"/>
      <c r="L98" s="53"/>
      <c r="S98" s="36"/>
      <c r="T98" s="36"/>
      <c r="U98" s="36"/>
      <c r="V98" s="36"/>
      <c r="W98" s="36"/>
      <c r="X98" s="36"/>
      <c r="Y98" s="36"/>
      <c r="Z98" s="36"/>
      <c r="AA98" s="36"/>
      <c r="AB98" s="36"/>
      <c r="AC98" s="36"/>
      <c r="AD98" s="36"/>
      <c r="AE98" s="36"/>
      <c r="AU98" s="18" t="s">
        <v>125</v>
      </c>
    </row>
    <row r="99" spans="2:12" s="9" customFormat="1" ht="24.95" customHeight="1">
      <c r="B99" s="155"/>
      <c r="C99" s="156"/>
      <c r="D99" s="157" t="s">
        <v>1737</v>
      </c>
      <c r="E99" s="158"/>
      <c r="F99" s="158"/>
      <c r="G99" s="158"/>
      <c r="H99" s="158"/>
      <c r="I99" s="158"/>
      <c r="J99" s="159">
        <f>J122</f>
        <v>0</v>
      </c>
      <c r="K99" s="156"/>
      <c r="L99" s="160"/>
    </row>
    <row r="100" spans="1:31" s="2" customFormat="1" ht="21.75" customHeight="1">
      <c r="A100" s="36"/>
      <c r="B100" s="37"/>
      <c r="C100" s="38"/>
      <c r="D100" s="38"/>
      <c r="E100" s="38"/>
      <c r="F100" s="38"/>
      <c r="G100" s="38"/>
      <c r="H100" s="38"/>
      <c r="I100" s="38"/>
      <c r="J100" s="38"/>
      <c r="K100" s="38"/>
      <c r="L100" s="53"/>
      <c r="S100" s="36"/>
      <c r="T100" s="36"/>
      <c r="U100" s="36"/>
      <c r="V100" s="36"/>
      <c r="W100" s="36"/>
      <c r="X100" s="36"/>
      <c r="Y100" s="36"/>
      <c r="Z100" s="36"/>
      <c r="AA100" s="36"/>
      <c r="AB100" s="36"/>
      <c r="AC100" s="36"/>
      <c r="AD100" s="36"/>
      <c r="AE100" s="36"/>
    </row>
    <row r="101" spans="1:31" s="2" customFormat="1" ht="6.95" customHeight="1">
      <c r="A101" s="36"/>
      <c r="B101" s="56"/>
      <c r="C101" s="57"/>
      <c r="D101" s="57"/>
      <c r="E101" s="57"/>
      <c r="F101" s="57"/>
      <c r="G101" s="57"/>
      <c r="H101" s="57"/>
      <c r="I101" s="57"/>
      <c r="J101" s="57"/>
      <c r="K101" s="57"/>
      <c r="L101" s="53"/>
      <c r="S101" s="36"/>
      <c r="T101" s="36"/>
      <c r="U101" s="36"/>
      <c r="V101" s="36"/>
      <c r="W101" s="36"/>
      <c r="X101" s="36"/>
      <c r="Y101" s="36"/>
      <c r="Z101" s="36"/>
      <c r="AA101" s="36"/>
      <c r="AB101" s="36"/>
      <c r="AC101" s="36"/>
      <c r="AD101" s="36"/>
      <c r="AE101" s="36"/>
    </row>
    <row r="105" spans="1:31" s="2" customFormat="1" ht="6.95" customHeight="1">
      <c r="A105" s="36"/>
      <c r="B105" s="58"/>
      <c r="C105" s="59"/>
      <c r="D105" s="59"/>
      <c r="E105" s="59"/>
      <c r="F105" s="59"/>
      <c r="G105" s="59"/>
      <c r="H105" s="59"/>
      <c r="I105" s="59"/>
      <c r="J105" s="59"/>
      <c r="K105" s="59"/>
      <c r="L105" s="53"/>
      <c r="S105" s="36"/>
      <c r="T105" s="36"/>
      <c r="U105" s="36"/>
      <c r="V105" s="36"/>
      <c r="W105" s="36"/>
      <c r="X105" s="36"/>
      <c r="Y105" s="36"/>
      <c r="Z105" s="36"/>
      <c r="AA105" s="36"/>
      <c r="AB105" s="36"/>
      <c r="AC105" s="36"/>
      <c r="AD105" s="36"/>
      <c r="AE105" s="36"/>
    </row>
    <row r="106" spans="1:31" s="2" customFormat="1" ht="24.95" customHeight="1">
      <c r="A106" s="36"/>
      <c r="B106" s="37"/>
      <c r="C106" s="24" t="s">
        <v>147</v>
      </c>
      <c r="D106" s="38"/>
      <c r="E106" s="38"/>
      <c r="F106" s="38"/>
      <c r="G106" s="38"/>
      <c r="H106" s="38"/>
      <c r="I106" s="38"/>
      <c r="J106" s="38"/>
      <c r="K106" s="38"/>
      <c r="L106" s="53"/>
      <c r="S106" s="36"/>
      <c r="T106" s="36"/>
      <c r="U106" s="36"/>
      <c r="V106" s="36"/>
      <c r="W106" s="36"/>
      <c r="X106" s="36"/>
      <c r="Y106" s="36"/>
      <c r="Z106" s="36"/>
      <c r="AA106" s="36"/>
      <c r="AB106" s="36"/>
      <c r="AC106" s="36"/>
      <c r="AD106" s="36"/>
      <c r="AE106" s="36"/>
    </row>
    <row r="107" spans="1:31" s="2" customFormat="1" ht="6.95" customHeight="1">
      <c r="A107" s="36"/>
      <c r="B107" s="37"/>
      <c r="C107" s="38"/>
      <c r="D107" s="38"/>
      <c r="E107" s="38"/>
      <c r="F107" s="38"/>
      <c r="G107" s="38"/>
      <c r="H107" s="38"/>
      <c r="I107" s="38"/>
      <c r="J107" s="38"/>
      <c r="K107" s="38"/>
      <c r="L107" s="53"/>
      <c r="S107" s="36"/>
      <c r="T107" s="36"/>
      <c r="U107" s="36"/>
      <c r="V107" s="36"/>
      <c r="W107" s="36"/>
      <c r="X107" s="36"/>
      <c r="Y107" s="36"/>
      <c r="Z107" s="36"/>
      <c r="AA107" s="36"/>
      <c r="AB107" s="36"/>
      <c r="AC107" s="36"/>
      <c r="AD107" s="36"/>
      <c r="AE107" s="36"/>
    </row>
    <row r="108" spans="1:31" s="2" customFormat="1" ht="12" customHeight="1">
      <c r="A108" s="36"/>
      <c r="B108" s="37"/>
      <c r="C108" s="30" t="s">
        <v>16</v>
      </c>
      <c r="D108" s="38"/>
      <c r="E108" s="38"/>
      <c r="F108" s="38"/>
      <c r="G108" s="38"/>
      <c r="H108" s="38"/>
      <c r="I108" s="38"/>
      <c r="J108" s="38"/>
      <c r="K108" s="38"/>
      <c r="L108" s="53"/>
      <c r="S108" s="36"/>
      <c r="T108" s="36"/>
      <c r="U108" s="36"/>
      <c r="V108" s="36"/>
      <c r="W108" s="36"/>
      <c r="X108" s="36"/>
      <c r="Y108" s="36"/>
      <c r="Z108" s="36"/>
      <c r="AA108" s="36"/>
      <c r="AB108" s="36"/>
      <c r="AC108" s="36"/>
      <c r="AD108" s="36"/>
      <c r="AE108" s="36"/>
    </row>
    <row r="109" spans="1:31" s="2" customFormat="1" ht="16.5" customHeight="1">
      <c r="A109" s="36"/>
      <c r="B109" s="37"/>
      <c r="C109" s="38"/>
      <c r="D109" s="38"/>
      <c r="E109" s="322" t="str">
        <f>E7</f>
        <v>LF objekt ZZ – rekonstrukce krovu, střechy, zateplení a výměna oken</v>
      </c>
      <c r="F109" s="323"/>
      <c r="G109" s="323"/>
      <c r="H109" s="323"/>
      <c r="I109" s="38"/>
      <c r="J109" s="38"/>
      <c r="K109" s="38"/>
      <c r="L109" s="53"/>
      <c r="S109" s="36"/>
      <c r="T109" s="36"/>
      <c r="U109" s="36"/>
      <c r="V109" s="36"/>
      <c r="W109" s="36"/>
      <c r="X109" s="36"/>
      <c r="Y109" s="36"/>
      <c r="Z109" s="36"/>
      <c r="AA109" s="36"/>
      <c r="AB109" s="36"/>
      <c r="AC109" s="36"/>
      <c r="AD109" s="36"/>
      <c r="AE109" s="36"/>
    </row>
    <row r="110" spans="2:12" s="1" customFormat="1" ht="12" customHeight="1">
      <c r="B110" s="22"/>
      <c r="C110" s="30" t="s">
        <v>117</v>
      </c>
      <c r="D110" s="23"/>
      <c r="E110" s="23"/>
      <c r="F110" s="23"/>
      <c r="G110" s="23"/>
      <c r="H110" s="23"/>
      <c r="I110" s="23"/>
      <c r="J110" s="23"/>
      <c r="K110" s="23"/>
      <c r="L110" s="21"/>
    </row>
    <row r="111" spans="1:31" s="2" customFormat="1" ht="16.5" customHeight="1">
      <c r="A111" s="36"/>
      <c r="B111" s="37"/>
      <c r="C111" s="38"/>
      <c r="D111" s="38"/>
      <c r="E111" s="322" t="s">
        <v>1735</v>
      </c>
      <c r="F111" s="321"/>
      <c r="G111" s="321"/>
      <c r="H111" s="321"/>
      <c r="I111" s="38"/>
      <c r="J111" s="38"/>
      <c r="K111" s="38"/>
      <c r="L111" s="53"/>
      <c r="S111" s="36"/>
      <c r="T111" s="36"/>
      <c r="U111" s="36"/>
      <c r="V111" s="36"/>
      <c r="W111" s="36"/>
      <c r="X111" s="36"/>
      <c r="Y111" s="36"/>
      <c r="Z111" s="36"/>
      <c r="AA111" s="36"/>
      <c r="AB111" s="36"/>
      <c r="AC111" s="36"/>
      <c r="AD111" s="36"/>
      <c r="AE111" s="36"/>
    </row>
    <row r="112" spans="1:31" s="2" customFormat="1" ht="12" customHeight="1">
      <c r="A112" s="36"/>
      <c r="B112" s="37"/>
      <c r="C112" s="30" t="s">
        <v>119</v>
      </c>
      <c r="D112" s="38"/>
      <c r="E112" s="38"/>
      <c r="F112" s="38"/>
      <c r="G112" s="38"/>
      <c r="H112" s="38"/>
      <c r="I112" s="38"/>
      <c r="J112" s="38"/>
      <c r="K112" s="38"/>
      <c r="L112" s="53"/>
      <c r="S112" s="36"/>
      <c r="T112" s="36"/>
      <c r="U112" s="36"/>
      <c r="V112" s="36"/>
      <c r="W112" s="36"/>
      <c r="X112" s="36"/>
      <c r="Y112" s="36"/>
      <c r="Z112" s="36"/>
      <c r="AA112" s="36"/>
      <c r="AB112" s="36"/>
      <c r="AC112" s="36"/>
      <c r="AD112" s="36"/>
      <c r="AE112" s="36"/>
    </row>
    <row r="113" spans="1:31" s="2" customFormat="1" ht="16.5" customHeight="1">
      <c r="A113" s="36"/>
      <c r="B113" s="37"/>
      <c r="C113" s="38"/>
      <c r="D113" s="38"/>
      <c r="E113" s="310" t="str">
        <f>E11</f>
        <v xml:space="preserve">D.1.4.3 - SILNOPROUDÁ ELEKTROTECHNIKA </v>
      </c>
      <c r="F113" s="321"/>
      <c r="G113" s="321"/>
      <c r="H113" s="321"/>
      <c r="I113" s="38"/>
      <c r="J113" s="38"/>
      <c r="K113" s="38"/>
      <c r="L113" s="53"/>
      <c r="S113" s="36"/>
      <c r="T113" s="36"/>
      <c r="U113" s="36"/>
      <c r="V113" s="36"/>
      <c r="W113" s="36"/>
      <c r="X113" s="36"/>
      <c r="Y113" s="36"/>
      <c r="Z113" s="36"/>
      <c r="AA113" s="36"/>
      <c r="AB113" s="36"/>
      <c r="AC113" s="36"/>
      <c r="AD113" s="36"/>
      <c r="AE113" s="36"/>
    </row>
    <row r="114" spans="1:31" s="2" customFormat="1" ht="6.95" customHeight="1">
      <c r="A114" s="36"/>
      <c r="B114" s="37"/>
      <c r="C114" s="38"/>
      <c r="D114" s="38"/>
      <c r="E114" s="38"/>
      <c r="F114" s="38"/>
      <c r="G114" s="38"/>
      <c r="H114" s="38"/>
      <c r="I114" s="38"/>
      <c r="J114" s="38"/>
      <c r="K114" s="38"/>
      <c r="L114" s="53"/>
      <c r="S114" s="36"/>
      <c r="T114" s="36"/>
      <c r="U114" s="36"/>
      <c r="V114" s="36"/>
      <c r="W114" s="36"/>
      <c r="X114" s="36"/>
      <c r="Y114" s="36"/>
      <c r="Z114" s="36"/>
      <c r="AA114" s="36"/>
      <c r="AB114" s="36"/>
      <c r="AC114" s="36"/>
      <c r="AD114" s="36"/>
      <c r="AE114" s="36"/>
    </row>
    <row r="115" spans="1:31" s="2" customFormat="1" ht="12" customHeight="1">
      <c r="A115" s="36"/>
      <c r="B115" s="37"/>
      <c r="C115" s="30" t="s">
        <v>22</v>
      </c>
      <c r="D115" s="38"/>
      <c r="E115" s="38"/>
      <c r="F115" s="28" t="str">
        <f>F14</f>
        <v xml:space="preserve"> </v>
      </c>
      <c r="G115" s="38"/>
      <c r="H115" s="38"/>
      <c r="I115" s="30" t="s">
        <v>24</v>
      </c>
      <c r="J115" s="68" t="str">
        <f>IF(J14="","",J14)</f>
        <v>11. 9. 2021</v>
      </c>
      <c r="K115" s="38"/>
      <c r="L115" s="53"/>
      <c r="S115" s="36"/>
      <c r="T115" s="36"/>
      <c r="U115" s="36"/>
      <c r="V115" s="36"/>
      <c r="W115" s="36"/>
      <c r="X115" s="36"/>
      <c r="Y115" s="36"/>
      <c r="Z115" s="36"/>
      <c r="AA115" s="36"/>
      <c r="AB115" s="36"/>
      <c r="AC115" s="36"/>
      <c r="AD115" s="36"/>
      <c r="AE115" s="36"/>
    </row>
    <row r="116" spans="1:31" s="2" customFormat="1" ht="6.95" customHeight="1">
      <c r="A116" s="36"/>
      <c r="B116" s="37"/>
      <c r="C116" s="38"/>
      <c r="D116" s="38"/>
      <c r="E116" s="38"/>
      <c r="F116" s="38"/>
      <c r="G116" s="38"/>
      <c r="H116" s="38"/>
      <c r="I116" s="38"/>
      <c r="J116" s="38"/>
      <c r="K116" s="38"/>
      <c r="L116" s="53"/>
      <c r="S116" s="36"/>
      <c r="T116" s="36"/>
      <c r="U116" s="36"/>
      <c r="V116" s="36"/>
      <c r="W116" s="36"/>
      <c r="X116" s="36"/>
      <c r="Y116" s="36"/>
      <c r="Z116" s="36"/>
      <c r="AA116" s="36"/>
      <c r="AB116" s="36"/>
      <c r="AC116" s="36"/>
      <c r="AD116" s="36"/>
      <c r="AE116" s="36"/>
    </row>
    <row r="117" spans="1:31" s="2" customFormat="1" ht="25.7" customHeight="1">
      <c r="A117" s="36"/>
      <c r="B117" s="37"/>
      <c r="C117" s="30" t="s">
        <v>30</v>
      </c>
      <c r="D117" s="38"/>
      <c r="E117" s="38"/>
      <c r="F117" s="28" t="str">
        <f>E17</f>
        <v xml:space="preserve">Ostravská univerzita </v>
      </c>
      <c r="G117" s="38"/>
      <c r="H117" s="38"/>
      <c r="I117" s="30" t="s">
        <v>36</v>
      </c>
      <c r="J117" s="34" t="str">
        <f>E23</f>
        <v>MARPO s.r.o., 28. října 66/201, Ostrava</v>
      </c>
      <c r="K117" s="38"/>
      <c r="L117" s="53"/>
      <c r="S117" s="36"/>
      <c r="T117" s="36"/>
      <c r="U117" s="36"/>
      <c r="V117" s="36"/>
      <c r="W117" s="36"/>
      <c r="X117" s="36"/>
      <c r="Y117" s="36"/>
      <c r="Z117" s="36"/>
      <c r="AA117" s="36"/>
      <c r="AB117" s="36"/>
      <c r="AC117" s="36"/>
      <c r="AD117" s="36"/>
      <c r="AE117" s="36"/>
    </row>
    <row r="118" spans="1:31" s="2" customFormat="1" ht="15.2" customHeight="1">
      <c r="A118" s="36"/>
      <c r="B118" s="37"/>
      <c r="C118" s="30" t="s">
        <v>34</v>
      </c>
      <c r="D118" s="38"/>
      <c r="E118" s="38"/>
      <c r="F118" s="28" t="str">
        <f>IF(E20="","",E20)</f>
        <v>Vyplň údaj</v>
      </c>
      <c r="G118" s="38"/>
      <c r="H118" s="38"/>
      <c r="I118" s="30" t="s">
        <v>39</v>
      </c>
      <c r="J118" s="34" t="str">
        <f>E26</f>
        <v xml:space="preserve"> </v>
      </c>
      <c r="K118" s="38"/>
      <c r="L118" s="53"/>
      <c r="S118" s="36"/>
      <c r="T118" s="36"/>
      <c r="U118" s="36"/>
      <c r="V118" s="36"/>
      <c r="W118" s="36"/>
      <c r="X118" s="36"/>
      <c r="Y118" s="36"/>
      <c r="Z118" s="36"/>
      <c r="AA118" s="36"/>
      <c r="AB118" s="36"/>
      <c r="AC118" s="36"/>
      <c r="AD118" s="36"/>
      <c r="AE118" s="36"/>
    </row>
    <row r="119" spans="1:31" s="2" customFormat="1" ht="10.35" customHeight="1">
      <c r="A119" s="36"/>
      <c r="B119" s="37"/>
      <c r="C119" s="38"/>
      <c r="D119" s="38"/>
      <c r="E119" s="38"/>
      <c r="F119" s="38"/>
      <c r="G119" s="38"/>
      <c r="H119" s="38"/>
      <c r="I119" s="38"/>
      <c r="J119" s="38"/>
      <c r="K119" s="38"/>
      <c r="L119" s="53"/>
      <c r="S119" s="36"/>
      <c r="T119" s="36"/>
      <c r="U119" s="36"/>
      <c r="V119" s="36"/>
      <c r="W119" s="36"/>
      <c r="X119" s="36"/>
      <c r="Y119" s="36"/>
      <c r="Z119" s="36"/>
      <c r="AA119" s="36"/>
      <c r="AB119" s="36"/>
      <c r="AC119" s="36"/>
      <c r="AD119" s="36"/>
      <c r="AE119" s="36"/>
    </row>
    <row r="120" spans="1:31" s="11" customFormat="1" ht="29.25" customHeight="1">
      <c r="A120" s="166"/>
      <c r="B120" s="167"/>
      <c r="C120" s="168" t="s">
        <v>148</v>
      </c>
      <c r="D120" s="169" t="s">
        <v>67</v>
      </c>
      <c r="E120" s="169" t="s">
        <v>63</v>
      </c>
      <c r="F120" s="169" t="s">
        <v>64</v>
      </c>
      <c r="G120" s="169" t="s">
        <v>149</v>
      </c>
      <c r="H120" s="169" t="s">
        <v>150</v>
      </c>
      <c r="I120" s="169" t="s">
        <v>151</v>
      </c>
      <c r="J120" s="169" t="s">
        <v>123</v>
      </c>
      <c r="K120" s="170" t="s">
        <v>152</v>
      </c>
      <c r="L120" s="171"/>
      <c r="M120" s="77" t="s">
        <v>1</v>
      </c>
      <c r="N120" s="78" t="s">
        <v>46</v>
      </c>
      <c r="O120" s="78" t="s">
        <v>153</v>
      </c>
      <c r="P120" s="78" t="s">
        <v>154</v>
      </c>
      <c r="Q120" s="78" t="s">
        <v>155</v>
      </c>
      <c r="R120" s="78" t="s">
        <v>156</v>
      </c>
      <c r="S120" s="78" t="s">
        <v>157</v>
      </c>
      <c r="T120" s="79" t="s">
        <v>158</v>
      </c>
      <c r="U120" s="166"/>
      <c r="V120" s="166"/>
      <c r="W120" s="166"/>
      <c r="X120" s="166"/>
      <c r="Y120" s="166"/>
      <c r="Z120" s="166"/>
      <c r="AA120" s="166"/>
      <c r="AB120" s="166"/>
      <c r="AC120" s="166"/>
      <c r="AD120" s="166"/>
      <c r="AE120" s="166"/>
    </row>
    <row r="121" spans="1:63" s="2" customFormat="1" ht="22.9" customHeight="1">
      <c r="A121" s="36"/>
      <c r="B121" s="37"/>
      <c r="C121" s="84" t="s">
        <v>159</v>
      </c>
      <c r="D121" s="38"/>
      <c r="E121" s="38"/>
      <c r="F121" s="38"/>
      <c r="G121" s="38"/>
      <c r="H121" s="38"/>
      <c r="I121" s="38"/>
      <c r="J121" s="172">
        <f>BK121</f>
        <v>0</v>
      </c>
      <c r="K121" s="38"/>
      <c r="L121" s="41"/>
      <c r="M121" s="80"/>
      <c r="N121" s="173"/>
      <c r="O121" s="81"/>
      <c r="P121" s="174">
        <f>P122</f>
        <v>0</v>
      </c>
      <c r="Q121" s="81"/>
      <c r="R121" s="174">
        <f>R122</f>
        <v>0</v>
      </c>
      <c r="S121" s="81"/>
      <c r="T121" s="175">
        <f>T122</f>
        <v>0</v>
      </c>
      <c r="U121" s="36"/>
      <c r="V121" s="36"/>
      <c r="W121" s="36"/>
      <c r="X121" s="36"/>
      <c r="Y121" s="36"/>
      <c r="Z121" s="36"/>
      <c r="AA121" s="36"/>
      <c r="AB121" s="36"/>
      <c r="AC121" s="36"/>
      <c r="AD121" s="36"/>
      <c r="AE121" s="36"/>
      <c r="AT121" s="18" t="s">
        <v>81</v>
      </c>
      <c r="AU121" s="18" t="s">
        <v>125</v>
      </c>
      <c r="BK121" s="176">
        <f>BK122</f>
        <v>0</v>
      </c>
    </row>
    <row r="122" spans="2:63" s="12" customFormat="1" ht="25.9" customHeight="1">
      <c r="B122" s="177"/>
      <c r="C122" s="178"/>
      <c r="D122" s="179" t="s">
        <v>81</v>
      </c>
      <c r="E122" s="180" t="s">
        <v>1738</v>
      </c>
      <c r="F122" s="180" t="s">
        <v>1739</v>
      </c>
      <c r="G122" s="178"/>
      <c r="H122" s="178"/>
      <c r="I122" s="181"/>
      <c r="J122" s="182">
        <f>BK122</f>
        <v>0</v>
      </c>
      <c r="K122" s="178"/>
      <c r="L122" s="183"/>
      <c r="M122" s="184"/>
      <c r="N122" s="185"/>
      <c r="O122" s="185"/>
      <c r="P122" s="186">
        <f>P123</f>
        <v>0</v>
      </c>
      <c r="Q122" s="185"/>
      <c r="R122" s="186">
        <f>R123</f>
        <v>0</v>
      </c>
      <c r="S122" s="185"/>
      <c r="T122" s="187">
        <f>T123</f>
        <v>0</v>
      </c>
      <c r="AR122" s="188" t="s">
        <v>169</v>
      </c>
      <c r="AT122" s="189" t="s">
        <v>81</v>
      </c>
      <c r="AU122" s="189" t="s">
        <v>82</v>
      </c>
      <c r="AY122" s="188" t="s">
        <v>162</v>
      </c>
      <c r="BK122" s="190">
        <f>BK123</f>
        <v>0</v>
      </c>
    </row>
    <row r="123" spans="1:65" s="2" customFormat="1" ht="16.5" customHeight="1">
      <c r="A123" s="36"/>
      <c r="B123" s="37"/>
      <c r="C123" s="193" t="s">
        <v>89</v>
      </c>
      <c r="D123" s="193" t="s">
        <v>164</v>
      </c>
      <c r="E123" s="194" t="s">
        <v>1740</v>
      </c>
      <c r="F123" s="195" t="s">
        <v>1741</v>
      </c>
      <c r="G123" s="196" t="s">
        <v>989</v>
      </c>
      <c r="H123" s="197">
        <v>1</v>
      </c>
      <c r="I123" s="198"/>
      <c r="J123" s="199">
        <f>ROUND(I123*H123,2)</f>
        <v>0</v>
      </c>
      <c r="K123" s="195" t="s">
        <v>1</v>
      </c>
      <c r="L123" s="41"/>
      <c r="M123" s="269" t="s">
        <v>1</v>
      </c>
      <c r="N123" s="270" t="s">
        <v>47</v>
      </c>
      <c r="O123" s="267"/>
      <c r="P123" s="271">
        <f>O123*H123</f>
        <v>0</v>
      </c>
      <c r="Q123" s="271">
        <v>0</v>
      </c>
      <c r="R123" s="271">
        <f>Q123*H123</f>
        <v>0</v>
      </c>
      <c r="S123" s="271">
        <v>0</v>
      </c>
      <c r="T123" s="272">
        <f>S123*H123</f>
        <v>0</v>
      </c>
      <c r="U123" s="36"/>
      <c r="V123" s="36"/>
      <c r="W123" s="36"/>
      <c r="X123" s="36"/>
      <c r="Y123" s="36"/>
      <c r="Z123" s="36"/>
      <c r="AA123" s="36"/>
      <c r="AB123" s="36"/>
      <c r="AC123" s="36"/>
      <c r="AD123" s="36"/>
      <c r="AE123" s="36"/>
      <c r="AR123" s="204" t="s">
        <v>1073</v>
      </c>
      <c r="AT123" s="204" t="s">
        <v>164</v>
      </c>
      <c r="AU123" s="204" t="s">
        <v>89</v>
      </c>
      <c r="AY123" s="18" t="s">
        <v>162</v>
      </c>
      <c r="BE123" s="205">
        <f>IF(N123="základní",J123,0)</f>
        <v>0</v>
      </c>
      <c r="BF123" s="205">
        <f>IF(N123="snížená",J123,0)</f>
        <v>0</v>
      </c>
      <c r="BG123" s="205">
        <f>IF(N123="zákl. přenesená",J123,0)</f>
        <v>0</v>
      </c>
      <c r="BH123" s="205">
        <f>IF(N123="sníž. přenesená",J123,0)</f>
        <v>0</v>
      </c>
      <c r="BI123" s="205">
        <f>IF(N123="nulová",J123,0)</f>
        <v>0</v>
      </c>
      <c r="BJ123" s="18" t="s">
        <v>89</v>
      </c>
      <c r="BK123" s="205">
        <f>ROUND(I123*H123,2)</f>
        <v>0</v>
      </c>
      <c r="BL123" s="18" t="s">
        <v>1073</v>
      </c>
      <c r="BM123" s="204" t="s">
        <v>1742</v>
      </c>
    </row>
    <row r="124" spans="1:31" s="2" customFormat="1" ht="6.95" customHeight="1">
      <c r="A124" s="36"/>
      <c r="B124" s="56"/>
      <c r="C124" s="57"/>
      <c r="D124" s="57"/>
      <c r="E124" s="57"/>
      <c r="F124" s="57"/>
      <c r="G124" s="57"/>
      <c r="H124" s="57"/>
      <c r="I124" s="57"/>
      <c r="J124" s="57"/>
      <c r="K124" s="57"/>
      <c r="L124" s="41"/>
      <c r="M124" s="36"/>
      <c r="O124" s="36"/>
      <c r="P124" s="36"/>
      <c r="Q124" s="36"/>
      <c r="R124" s="36"/>
      <c r="S124" s="36"/>
      <c r="T124" s="36"/>
      <c r="U124" s="36"/>
      <c r="V124" s="36"/>
      <c r="W124" s="36"/>
      <c r="X124" s="36"/>
      <c r="Y124" s="36"/>
      <c r="Z124" s="36"/>
      <c r="AA124" s="36"/>
      <c r="AB124" s="36"/>
      <c r="AC124" s="36"/>
      <c r="AD124" s="36"/>
      <c r="AE124" s="36"/>
    </row>
  </sheetData>
  <sheetProtection algorithmName="SHA-512" hashValue="9ON7DiCZ+N6QnWjjAF/tlJ0ogHPId/QycCO+R59Zl8O6OYUed1aGpDF28KZLptIRmDUwj/oCjVM9B0h82OZSaw==" saltValue="t4V9KkwvQDTdFaCR9PkYSr8LFAakAteDwgyvICnfAaaSjcDPLAip3z/ab14JhcDpIXKmqLM7ygz9Mx5KBfskKA==" spinCount="100000" sheet="1" objects="1" scenarios="1" formatColumns="0" formatRows="0" autoFilter="0"/>
  <autoFilter ref="C120:K123"/>
  <mergeCells count="12">
    <mergeCell ref="E113:H113"/>
    <mergeCell ref="L2:V2"/>
    <mergeCell ref="E85:H85"/>
    <mergeCell ref="E87:H87"/>
    <mergeCell ref="E89:H89"/>
    <mergeCell ref="E109:H109"/>
    <mergeCell ref="E111:H111"/>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BM12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76"/>
      <c r="M2" s="276"/>
      <c r="N2" s="276"/>
      <c r="O2" s="276"/>
      <c r="P2" s="276"/>
      <c r="Q2" s="276"/>
      <c r="R2" s="276"/>
      <c r="S2" s="276"/>
      <c r="T2" s="276"/>
      <c r="U2" s="276"/>
      <c r="V2" s="276"/>
      <c r="AT2" s="18" t="s">
        <v>112</v>
      </c>
    </row>
    <row r="3" spans="2:46" s="1" customFormat="1" ht="6.95" customHeight="1">
      <c r="B3" s="117"/>
      <c r="C3" s="118"/>
      <c r="D3" s="118"/>
      <c r="E3" s="118"/>
      <c r="F3" s="118"/>
      <c r="G3" s="118"/>
      <c r="H3" s="118"/>
      <c r="I3" s="118"/>
      <c r="J3" s="118"/>
      <c r="K3" s="118"/>
      <c r="L3" s="21"/>
      <c r="AT3" s="18" t="s">
        <v>91</v>
      </c>
    </row>
    <row r="4" spans="2:46" s="1" customFormat="1" ht="24.95" customHeight="1">
      <c r="B4" s="21"/>
      <c r="D4" s="119" t="s">
        <v>116</v>
      </c>
      <c r="L4" s="21"/>
      <c r="M4" s="120" t="s">
        <v>10</v>
      </c>
      <c r="AT4" s="18" t="s">
        <v>4</v>
      </c>
    </row>
    <row r="5" spans="2:12" s="1" customFormat="1" ht="6.95" customHeight="1">
      <c r="B5" s="21"/>
      <c r="L5" s="21"/>
    </row>
    <row r="6" spans="2:12" s="1" customFormat="1" ht="12" customHeight="1">
      <c r="B6" s="21"/>
      <c r="D6" s="121" t="s">
        <v>16</v>
      </c>
      <c r="L6" s="21"/>
    </row>
    <row r="7" spans="2:12" s="1" customFormat="1" ht="16.5" customHeight="1">
      <c r="B7" s="21"/>
      <c r="E7" s="324" t="str">
        <f>'Rekapitulace stavby'!K6</f>
        <v>LF objekt ZZ – rekonstrukce krovu, střechy, zateplení a výměna oken</v>
      </c>
      <c r="F7" s="325"/>
      <c r="G7" s="325"/>
      <c r="H7" s="325"/>
      <c r="L7" s="21"/>
    </row>
    <row r="8" spans="2:12" s="1" customFormat="1" ht="12" customHeight="1">
      <c r="B8" s="21"/>
      <c r="D8" s="121" t="s">
        <v>117</v>
      </c>
      <c r="L8" s="21"/>
    </row>
    <row r="9" spans="1:31" s="2" customFormat="1" ht="16.5" customHeight="1">
      <c r="A9" s="36"/>
      <c r="B9" s="41"/>
      <c r="C9" s="36"/>
      <c r="D9" s="36"/>
      <c r="E9" s="324" t="s">
        <v>1735</v>
      </c>
      <c r="F9" s="326"/>
      <c r="G9" s="326"/>
      <c r="H9" s="326"/>
      <c r="I9" s="36"/>
      <c r="J9" s="36"/>
      <c r="K9" s="36"/>
      <c r="L9" s="53"/>
      <c r="S9" s="36"/>
      <c r="T9" s="36"/>
      <c r="U9" s="36"/>
      <c r="V9" s="36"/>
      <c r="W9" s="36"/>
      <c r="X9" s="36"/>
      <c r="Y9" s="36"/>
      <c r="Z9" s="36"/>
      <c r="AA9" s="36"/>
      <c r="AB9" s="36"/>
      <c r="AC9" s="36"/>
      <c r="AD9" s="36"/>
      <c r="AE9" s="36"/>
    </row>
    <row r="10" spans="1:31" s="2" customFormat="1" ht="12" customHeight="1">
      <c r="A10" s="36"/>
      <c r="B10" s="41"/>
      <c r="C10" s="36"/>
      <c r="D10" s="121" t="s">
        <v>119</v>
      </c>
      <c r="E10" s="36"/>
      <c r="F10" s="36"/>
      <c r="G10" s="36"/>
      <c r="H10" s="36"/>
      <c r="I10" s="36"/>
      <c r="J10" s="36"/>
      <c r="K10" s="36"/>
      <c r="L10" s="53"/>
      <c r="S10" s="36"/>
      <c r="T10" s="36"/>
      <c r="U10" s="36"/>
      <c r="V10" s="36"/>
      <c r="W10" s="36"/>
      <c r="X10" s="36"/>
      <c r="Y10" s="36"/>
      <c r="Z10" s="36"/>
      <c r="AA10" s="36"/>
      <c r="AB10" s="36"/>
      <c r="AC10" s="36"/>
      <c r="AD10" s="36"/>
      <c r="AE10" s="36"/>
    </row>
    <row r="11" spans="1:31" s="2" customFormat="1" ht="16.5" customHeight="1">
      <c r="A11" s="36"/>
      <c r="B11" s="41"/>
      <c r="C11" s="36"/>
      <c r="D11" s="36"/>
      <c r="E11" s="327" t="s">
        <v>1743</v>
      </c>
      <c r="F11" s="326"/>
      <c r="G11" s="326"/>
      <c r="H11" s="326"/>
      <c r="I11" s="36"/>
      <c r="J11" s="36"/>
      <c r="K11" s="36"/>
      <c r="L11" s="53"/>
      <c r="S11" s="36"/>
      <c r="T11" s="36"/>
      <c r="U11" s="36"/>
      <c r="V11" s="36"/>
      <c r="W11" s="36"/>
      <c r="X11" s="36"/>
      <c r="Y11" s="36"/>
      <c r="Z11" s="36"/>
      <c r="AA11" s="36"/>
      <c r="AB11" s="36"/>
      <c r="AC11" s="36"/>
      <c r="AD11" s="36"/>
      <c r="AE11" s="36"/>
    </row>
    <row r="12" spans="1:31" s="2" customFormat="1" ht="12">
      <c r="A12" s="36"/>
      <c r="B12" s="41"/>
      <c r="C12" s="36"/>
      <c r="D12" s="36"/>
      <c r="E12" s="36"/>
      <c r="F12" s="36"/>
      <c r="G12" s="36"/>
      <c r="H12" s="36"/>
      <c r="I12" s="36"/>
      <c r="J12" s="36"/>
      <c r="K12" s="36"/>
      <c r="L12" s="53"/>
      <c r="S12" s="36"/>
      <c r="T12" s="36"/>
      <c r="U12" s="36"/>
      <c r="V12" s="36"/>
      <c r="W12" s="36"/>
      <c r="X12" s="36"/>
      <c r="Y12" s="36"/>
      <c r="Z12" s="36"/>
      <c r="AA12" s="36"/>
      <c r="AB12" s="36"/>
      <c r="AC12" s="36"/>
      <c r="AD12" s="36"/>
      <c r="AE12" s="36"/>
    </row>
    <row r="13" spans="1:31" s="2" customFormat="1" ht="12" customHeight="1">
      <c r="A13" s="36"/>
      <c r="B13" s="41"/>
      <c r="C13" s="36"/>
      <c r="D13" s="121" t="s">
        <v>18</v>
      </c>
      <c r="E13" s="36"/>
      <c r="F13" s="112" t="s">
        <v>19</v>
      </c>
      <c r="G13" s="36"/>
      <c r="H13" s="36"/>
      <c r="I13" s="121" t="s">
        <v>20</v>
      </c>
      <c r="J13" s="112" t="s">
        <v>1</v>
      </c>
      <c r="K13" s="36"/>
      <c r="L13" s="53"/>
      <c r="S13" s="36"/>
      <c r="T13" s="36"/>
      <c r="U13" s="36"/>
      <c r="V13" s="36"/>
      <c r="W13" s="36"/>
      <c r="X13" s="36"/>
      <c r="Y13" s="36"/>
      <c r="Z13" s="36"/>
      <c r="AA13" s="36"/>
      <c r="AB13" s="36"/>
      <c r="AC13" s="36"/>
      <c r="AD13" s="36"/>
      <c r="AE13" s="36"/>
    </row>
    <row r="14" spans="1:31" s="2" customFormat="1" ht="12" customHeight="1">
      <c r="A14" s="36"/>
      <c r="B14" s="41"/>
      <c r="C14" s="36"/>
      <c r="D14" s="121" t="s">
        <v>22</v>
      </c>
      <c r="E14" s="36"/>
      <c r="F14" s="112" t="s">
        <v>23</v>
      </c>
      <c r="G14" s="36"/>
      <c r="H14" s="36"/>
      <c r="I14" s="121" t="s">
        <v>24</v>
      </c>
      <c r="J14" s="122" t="str">
        <f>'Rekapitulace stavby'!AN8</f>
        <v>11. 9. 2021</v>
      </c>
      <c r="K14" s="36"/>
      <c r="L14" s="53"/>
      <c r="S14" s="36"/>
      <c r="T14" s="36"/>
      <c r="U14" s="36"/>
      <c r="V14" s="36"/>
      <c r="W14" s="36"/>
      <c r="X14" s="36"/>
      <c r="Y14" s="36"/>
      <c r="Z14" s="36"/>
      <c r="AA14" s="36"/>
      <c r="AB14" s="36"/>
      <c r="AC14" s="36"/>
      <c r="AD14" s="36"/>
      <c r="AE14" s="36"/>
    </row>
    <row r="15" spans="1:31" s="2" customFormat="1" ht="10.9" customHeight="1">
      <c r="A15" s="36"/>
      <c r="B15" s="41"/>
      <c r="C15" s="36"/>
      <c r="D15" s="36"/>
      <c r="E15" s="36"/>
      <c r="F15" s="36"/>
      <c r="G15" s="36"/>
      <c r="H15" s="36"/>
      <c r="I15" s="36"/>
      <c r="J15" s="36"/>
      <c r="K15" s="36"/>
      <c r="L15" s="53"/>
      <c r="S15" s="36"/>
      <c r="T15" s="36"/>
      <c r="U15" s="36"/>
      <c r="V15" s="36"/>
      <c r="W15" s="36"/>
      <c r="X15" s="36"/>
      <c r="Y15" s="36"/>
      <c r="Z15" s="36"/>
      <c r="AA15" s="36"/>
      <c r="AB15" s="36"/>
      <c r="AC15" s="36"/>
      <c r="AD15" s="36"/>
      <c r="AE15" s="36"/>
    </row>
    <row r="16" spans="1:31" s="2" customFormat="1" ht="12" customHeight="1">
      <c r="A16" s="36"/>
      <c r="B16" s="41"/>
      <c r="C16" s="36"/>
      <c r="D16" s="121" t="s">
        <v>30</v>
      </c>
      <c r="E16" s="36"/>
      <c r="F16" s="36"/>
      <c r="G16" s="36"/>
      <c r="H16" s="36"/>
      <c r="I16" s="121" t="s">
        <v>31</v>
      </c>
      <c r="J16" s="112" t="s">
        <v>1</v>
      </c>
      <c r="K16" s="36"/>
      <c r="L16" s="53"/>
      <c r="S16" s="36"/>
      <c r="T16" s="36"/>
      <c r="U16" s="36"/>
      <c r="V16" s="36"/>
      <c r="W16" s="36"/>
      <c r="X16" s="36"/>
      <c r="Y16" s="36"/>
      <c r="Z16" s="36"/>
      <c r="AA16" s="36"/>
      <c r="AB16" s="36"/>
      <c r="AC16" s="36"/>
      <c r="AD16" s="36"/>
      <c r="AE16" s="36"/>
    </row>
    <row r="17" spans="1:31" s="2" customFormat="1" ht="18" customHeight="1">
      <c r="A17" s="36"/>
      <c r="B17" s="41"/>
      <c r="C17" s="36"/>
      <c r="D17" s="36"/>
      <c r="E17" s="112" t="s">
        <v>32</v>
      </c>
      <c r="F17" s="36"/>
      <c r="G17" s="36"/>
      <c r="H17" s="36"/>
      <c r="I17" s="121" t="s">
        <v>33</v>
      </c>
      <c r="J17" s="112" t="s">
        <v>1</v>
      </c>
      <c r="K17" s="36"/>
      <c r="L17" s="53"/>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53"/>
      <c r="S18" s="36"/>
      <c r="T18" s="36"/>
      <c r="U18" s="36"/>
      <c r="V18" s="36"/>
      <c r="W18" s="36"/>
      <c r="X18" s="36"/>
      <c r="Y18" s="36"/>
      <c r="Z18" s="36"/>
      <c r="AA18" s="36"/>
      <c r="AB18" s="36"/>
      <c r="AC18" s="36"/>
      <c r="AD18" s="36"/>
      <c r="AE18" s="36"/>
    </row>
    <row r="19" spans="1:31" s="2" customFormat="1" ht="12" customHeight="1">
      <c r="A19" s="36"/>
      <c r="B19" s="41"/>
      <c r="C19" s="36"/>
      <c r="D19" s="121" t="s">
        <v>34</v>
      </c>
      <c r="E19" s="36"/>
      <c r="F19" s="36"/>
      <c r="G19" s="36"/>
      <c r="H19" s="36"/>
      <c r="I19" s="121" t="s">
        <v>31</v>
      </c>
      <c r="J19" s="31" t="str">
        <f>'Rekapitulace stavby'!AN13</f>
        <v>Vyplň údaj</v>
      </c>
      <c r="K19" s="36"/>
      <c r="L19" s="53"/>
      <c r="S19" s="36"/>
      <c r="T19" s="36"/>
      <c r="U19" s="36"/>
      <c r="V19" s="36"/>
      <c r="W19" s="36"/>
      <c r="X19" s="36"/>
      <c r="Y19" s="36"/>
      <c r="Z19" s="36"/>
      <c r="AA19" s="36"/>
      <c r="AB19" s="36"/>
      <c r="AC19" s="36"/>
      <c r="AD19" s="36"/>
      <c r="AE19" s="36"/>
    </row>
    <row r="20" spans="1:31" s="2" customFormat="1" ht="18" customHeight="1">
      <c r="A20" s="36"/>
      <c r="B20" s="41"/>
      <c r="C20" s="36"/>
      <c r="D20" s="36"/>
      <c r="E20" s="328" t="str">
        <f>'Rekapitulace stavby'!E14</f>
        <v>Vyplň údaj</v>
      </c>
      <c r="F20" s="329"/>
      <c r="G20" s="329"/>
      <c r="H20" s="329"/>
      <c r="I20" s="121" t="s">
        <v>33</v>
      </c>
      <c r="J20" s="31" t="str">
        <f>'Rekapitulace stavby'!AN14</f>
        <v>Vyplň údaj</v>
      </c>
      <c r="K20" s="36"/>
      <c r="L20" s="53"/>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53"/>
      <c r="S21" s="36"/>
      <c r="T21" s="36"/>
      <c r="U21" s="36"/>
      <c r="V21" s="36"/>
      <c r="W21" s="36"/>
      <c r="X21" s="36"/>
      <c r="Y21" s="36"/>
      <c r="Z21" s="36"/>
      <c r="AA21" s="36"/>
      <c r="AB21" s="36"/>
      <c r="AC21" s="36"/>
      <c r="AD21" s="36"/>
      <c r="AE21" s="36"/>
    </row>
    <row r="22" spans="1:31" s="2" customFormat="1" ht="12" customHeight="1">
      <c r="A22" s="36"/>
      <c r="B22" s="41"/>
      <c r="C22" s="36"/>
      <c r="D22" s="121" t="s">
        <v>36</v>
      </c>
      <c r="E22" s="36"/>
      <c r="F22" s="36"/>
      <c r="G22" s="36"/>
      <c r="H22" s="36"/>
      <c r="I22" s="121" t="s">
        <v>31</v>
      </c>
      <c r="J22" s="112" t="s">
        <v>1</v>
      </c>
      <c r="K22" s="36"/>
      <c r="L22" s="53"/>
      <c r="S22" s="36"/>
      <c r="T22" s="36"/>
      <c r="U22" s="36"/>
      <c r="V22" s="36"/>
      <c r="W22" s="36"/>
      <c r="X22" s="36"/>
      <c r="Y22" s="36"/>
      <c r="Z22" s="36"/>
      <c r="AA22" s="36"/>
      <c r="AB22" s="36"/>
      <c r="AC22" s="36"/>
      <c r="AD22" s="36"/>
      <c r="AE22" s="36"/>
    </row>
    <row r="23" spans="1:31" s="2" customFormat="1" ht="18" customHeight="1">
      <c r="A23" s="36"/>
      <c r="B23" s="41"/>
      <c r="C23" s="36"/>
      <c r="D23" s="36"/>
      <c r="E23" s="112" t="s">
        <v>37</v>
      </c>
      <c r="F23" s="36"/>
      <c r="G23" s="36"/>
      <c r="H23" s="36"/>
      <c r="I23" s="121" t="s">
        <v>33</v>
      </c>
      <c r="J23" s="112" t="s">
        <v>1</v>
      </c>
      <c r="K23" s="36"/>
      <c r="L23" s="53"/>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53"/>
      <c r="S24" s="36"/>
      <c r="T24" s="36"/>
      <c r="U24" s="36"/>
      <c r="V24" s="36"/>
      <c r="W24" s="36"/>
      <c r="X24" s="36"/>
      <c r="Y24" s="36"/>
      <c r="Z24" s="36"/>
      <c r="AA24" s="36"/>
      <c r="AB24" s="36"/>
      <c r="AC24" s="36"/>
      <c r="AD24" s="36"/>
      <c r="AE24" s="36"/>
    </row>
    <row r="25" spans="1:31" s="2" customFormat="1" ht="12" customHeight="1">
      <c r="A25" s="36"/>
      <c r="B25" s="41"/>
      <c r="C25" s="36"/>
      <c r="D25" s="121" t="s">
        <v>39</v>
      </c>
      <c r="E25" s="36"/>
      <c r="F25" s="36"/>
      <c r="G25" s="36"/>
      <c r="H25" s="36"/>
      <c r="I25" s="121" t="s">
        <v>31</v>
      </c>
      <c r="J25" s="112" t="str">
        <f>IF('Rekapitulace stavby'!AN19="","",'Rekapitulace stavby'!AN19)</f>
        <v/>
      </c>
      <c r="K25" s="36"/>
      <c r="L25" s="53"/>
      <c r="S25" s="36"/>
      <c r="T25" s="36"/>
      <c r="U25" s="36"/>
      <c r="V25" s="36"/>
      <c r="W25" s="36"/>
      <c r="X25" s="36"/>
      <c r="Y25" s="36"/>
      <c r="Z25" s="36"/>
      <c r="AA25" s="36"/>
      <c r="AB25" s="36"/>
      <c r="AC25" s="36"/>
      <c r="AD25" s="36"/>
      <c r="AE25" s="36"/>
    </row>
    <row r="26" spans="1:31" s="2" customFormat="1" ht="18" customHeight="1">
      <c r="A26" s="36"/>
      <c r="B26" s="41"/>
      <c r="C26" s="36"/>
      <c r="D26" s="36"/>
      <c r="E26" s="112" t="str">
        <f>IF('Rekapitulace stavby'!E20="","",'Rekapitulace stavby'!E20)</f>
        <v xml:space="preserve"> </v>
      </c>
      <c r="F26" s="36"/>
      <c r="G26" s="36"/>
      <c r="H26" s="36"/>
      <c r="I26" s="121" t="s">
        <v>33</v>
      </c>
      <c r="J26" s="112" t="str">
        <f>IF('Rekapitulace stavby'!AN20="","",'Rekapitulace stavby'!AN20)</f>
        <v/>
      </c>
      <c r="K26" s="36"/>
      <c r="L26" s="53"/>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53"/>
      <c r="S27" s="36"/>
      <c r="T27" s="36"/>
      <c r="U27" s="36"/>
      <c r="V27" s="36"/>
      <c r="W27" s="36"/>
      <c r="X27" s="36"/>
      <c r="Y27" s="36"/>
      <c r="Z27" s="36"/>
      <c r="AA27" s="36"/>
      <c r="AB27" s="36"/>
      <c r="AC27" s="36"/>
      <c r="AD27" s="36"/>
      <c r="AE27" s="36"/>
    </row>
    <row r="28" spans="1:31" s="2" customFormat="1" ht="12" customHeight="1">
      <c r="A28" s="36"/>
      <c r="B28" s="41"/>
      <c r="C28" s="36"/>
      <c r="D28" s="121" t="s">
        <v>40</v>
      </c>
      <c r="E28" s="36"/>
      <c r="F28" s="36"/>
      <c r="G28" s="36"/>
      <c r="H28" s="36"/>
      <c r="I28" s="36"/>
      <c r="J28" s="36"/>
      <c r="K28" s="36"/>
      <c r="L28" s="53"/>
      <c r="S28" s="36"/>
      <c r="T28" s="36"/>
      <c r="U28" s="36"/>
      <c r="V28" s="36"/>
      <c r="W28" s="36"/>
      <c r="X28" s="36"/>
      <c r="Y28" s="36"/>
      <c r="Z28" s="36"/>
      <c r="AA28" s="36"/>
      <c r="AB28" s="36"/>
      <c r="AC28" s="36"/>
      <c r="AD28" s="36"/>
      <c r="AE28" s="36"/>
    </row>
    <row r="29" spans="1:31" s="8" customFormat="1" ht="95.25" customHeight="1">
      <c r="A29" s="123"/>
      <c r="B29" s="124"/>
      <c r="C29" s="123"/>
      <c r="D29" s="123"/>
      <c r="E29" s="330" t="s">
        <v>41</v>
      </c>
      <c r="F29" s="330"/>
      <c r="G29" s="330"/>
      <c r="H29" s="330"/>
      <c r="I29" s="123"/>
      <c r="J29" s="123"/>
      <c r="K29" s="123"/>
      <c r="L29" s="125"/>
      <c r="S29" s="123"/>
      <c r="T29" s="123"/>
      <c r="U29" s="123"/>
      <c r="V29" s="123"/>
      <c r="W29" s="123"/>
      <c r="X29" s="123"/>
      <c r="Y29" s="123"/>
      <c r="Z29" s="123"/>
      <c r="AA29" s="123"/>
      <c r="AB29" s="123"/>
      <c r="AC29" s="123"/>
      <c r="AD29" s="123"/>
      <c r="AE29" s="123"/>
    </row>
    <row r="30" spans="1:31" s="2" customFormat="1" ht="6.95" customHeight="1">
      <c r="A30" s="36"/>
      <c r="B30" s="41"/>
      <c r="C30" s="36"/>
      <c r="D30" s="36"/>
      <c r="E30" s="36"/>
      <c r="F30" s="36"/>
      <c r="G30" s="36"/>
      <c r="H30" s="36"/>
      <c r="I30" s="36"/>
      <c r="J30" s="36"/>
      <c r="K30" s="36"/>
      <c r="L30" s="53"/>
      <c r="S30" s="36"/>
      <c r="T30" s="36"/>
      <c r="U30" s="36"/>
      <c r="V30" s="36"/>
      <c r="W30" s="36"/>
      <c r="X30" s="36"/>
      <c r="Y30" s="36"/>
      <c r="Z30" s="36"/>
      <c r="AA30" s="36"/>
      <c r="AB30" s="36"/>
      <c r="AC30" s="36"/>
      <c r="AD30" s="36"/>
      <c r="AE30" s="36"/>
    </row>
    <row r="31" spans="1:31" s="2" customFormat="1" ht="6.95" customHeight="1">
      <c r="A31" s="36"/>
      <c r="B31" s="41"/>
      <c r="C31" s="36"/>
      <c r="D31" s="126"/>
      <c r="E31" s="126"/>
      <c r="F31" s="126"/>
      <c r="G31" s="126"/>
      <c r="H31" s="126"/>
      <c r="I31" s="126"/>
      <c r="J31" s="126"/>
      <c r="K31" s="126"/>
      <c r="L31" s="53"/>
      <c r="S31" s="36"/>
      <c r="T31" s="36"/>
      <c r="U31" s="36"/>
      <c r="V31" s="36"/>
      <c r="W31" s="36"/>
      <c r="X31" s="36"/>
      <c r="Y31" s="36"/>
      <c r="Z31" s="36"/>
      <c r="AA31" s="36"/>
      <c r="AB31" s="36"/>
      <c r="AC31" s="36"/>
      <c r="AD31" s="36"/>
      <c r="AE31" s="36"/>
    </row>
    <row r="32" spans="1:31" s="2" customFormat="1" ht="25.35" customHeight="1">
      <c r="A32" s="36"/>
      <c r="B32" s="41"/>
      <c r="C32" s="36"/>
      <c r="D32" s="127" t="s">
        <v>42</v>
      </c>
      <c r="E32" s="36"/>
      <c r="F32" s="36"/>
      <c r="G32" s="36"/>
      <c r="H32" s="36"/>
      <c r="I32" s="36"/>
      <c r="J32" s="128">
        <f>ROUND(J121,2)</f>
        <v>0</v>
      </c>
      <c r="K32" s="36"/>
      <c r="L32" s="53"/>
      <c r="S32" s="36"/>
      <c r="T32" s="36"/>
      <c r="U32" s="36"/>
      <c r="V32" s="36"/>
      <c r="W32" s="36"/>
      <c r="X32" s="36"/>
      <c r="Y32" s="36"/>
      <c r="Z32" s="36"/>
      <c r="AA32" s="36"/>
      <c r="AB32" s="36"/>
      <c r="AC32" s="36"/>
      <c r="AD32" s="36"/>
      <c r="AE32" s="36"/>
    </row>
    <row r="33" spans="1:31" s="2" customFormat="1" ht="6.95" customHeight="1">
      <c r="A33" s="36"/>
      <c r="B33" s="41"/>
      <c r="C33" s="36"/>
      <c r="D33" s="126"/>
      <c r="E33" s="126"/>
      <c r="F33" s="126"/>
      <c r="G33" s="126"/>
      <c r="H33" s="126"/>
      <c r="I33" s="126"/>
      <c r="J33" s="126"/>
      <c r="K33" s="126"/>
      <c r="L33" s="53"/>
      <c r="S33" s="36"/>
      <c r="T33" s="36"/>
      <c r="U33" s="36"/>
      <c r="V33" s="36"/>
      <c r="W33" s="36"/>
      <c r="X33" s="36"/>
      <c r="Y33" s="36"/>
      <c r="Z33" s="36"/>
      <c r="AA33" s="36"/>
      <c r="AB33" s="36"/>
      <c r="AC33" s="36"/>
      <c r="AD33" s="36"/>
      <c r="AE33" s="36"/>
    </row>
    <row r="34" spans="1:31" s="2" customFormat="1" ht="14.45" customHeight="1">
      <c r="A34" s="36"/>
      <c r="B34" s="41"/>
      <c r="C34" s="36"/>
      <c r="D34" s="36"/>
      <c r="E34" s="36"/>
      <c r="F34" s="129" t="s">
        <v>44</v>
      </c>
      <c r="G34" s="36"/>
      <c r="H34" s="36"/>
      <c r="I34" s="129" t="s">
        <v>43</v>
      </c>
      <c r="J34" s="129" t="s">
        <v>45</v>
      </c>
      <c r="K34" s="36"/>
      <c r="L34" s="53"/>
      <c r="S34" s="36"/>
      <c r="T34" s="36"/>
      <c r="U34" s="36"/>
      <c r="V34" s="36"/>
      <c r="W34" s="36"/>
      <c r="X34" s="36"/>
      <c r="Y34" s="36"/>
      <c r="Z34" s="36"/>
      <c r="AA34" s="36"/>
      <c r="AB34" s="36"/>
      <c r="AC34" s="36"/>
      <c r="AD34" s="36"/>
      <c r="AE34" s="36"/>
    </row>
    <row r="35" spans="1:31" s="2" customFormat="1" ht="14.45" customHeight="1">
      <c r="A35" s="36"/>
      <c r="B35" s="41"/>
      <c r="C35" s="36"/>
      <c r="D35" s="130" t="s">
        <v>46</v>
      </c>
      <c r="E35" s="121" t="s">
        <v>47</v>
      </c>
      <c r="F35" s="131">
        <f>ROUND((SUM(BE121:BE123)),2)</f>
        <v>0</v>
      </c>
      <c r="G35" s="36"/>
      <c r="H35" s="36"/>
      <c r="I35" s="132">
        <v>0.21</v>
      </c>
      <c r="J35" s="131">
        <f>ROUND(((SUM(BE121:BE123))*I35),2)</f>
        <v>0</v>
      </c>
      <c r="K35" s="36"/>
      <c r="L35" s="53"/>
      <c r="S35" s="36"/>
      <c r="T35" s="36"/>
      <c r="U35" s="36"/>
      <c r="V35" s="36"/>
      <c r="W35" s="36"/>
      <c r="X35" s="36"/>
      <c r="Y35" s="36"/>
      <c r="Z35" s="36"/>
      <c r="AA35" s="36"/>
      <c r="AB35" s="36"/>
      <c r="AC35" s="36"/>
      <c r="AD35" s="36"/>
      <c r="AE35" s="36"/>
    </row>
    <row r="36" spans="1:31" s="2" customFormat="1" ht="14.45" customHeight="1">
      <c r="A36" s="36"/>
      <c r="B36" s="41"/>
      <c r="C36" s="36"/>
      <c r="D36" s="36"/>
      <c r="E36" s="121" t="s">
        <v>48</v>
      </c>
      <c r="F36" s="131">
        <f>ROUND((SUM(BF121:BF123)),2)</f>
        <v>0</v>
      </c>
      <c r="G36" s="36"/>
      <c r="H36" s="36"/>
      <c r="I36" s="132">
        <v>0.15</v>
      </c>
      <c r="J36" s="131">
        <f>ROUND(((SUM(BF121:BF123))*I36),2)</f>
        <v>0</v>
      </c>
      <c r="K36" s="36"/>
      <c r="L36" s="53"/>
      <c r="S36" s="36"/>
      <c r="T36" s="36"/>
      <c r="U36" s="36"/>
      <c r="V36" s="36"/>
      <c r="W36" s="36"/>
      <c r="X36" s="36"/>
      <c r="Y36" s="36"/>
      <c r="Z36" s="36"/>
      <c r="AA36" s="36"/>
      <c r="AB36" s="36"/>
      <c r="AC36" s="36"/>
      <c r="AD36" s="36"/>
      <c r="AE36" s="36"/>
    </row>
    <row r="37" spans="1:31" s="2" customFormat="1" ht="14.45" customHeight="1" hidden="1">
      <c r="A37" s="36"/>
      <c r="B37" s="41"/>
      <c r="C37" s="36"/>
      <c r="D37" s="36"/>
      <c r="E37" s="121" t="s">
        <v>49</v>
      </c>
      <c r="F37" s="131">
        <f>ROUND((SUM(BG121:BG123)),2)</f>
        <v>0</v>
      </c>
      <c r="G37" s="36"/>
      <c r="H37" s="36"/>
      <c r="I37" s="132">
        <v>0.21</v>
      </c>
      <c r="J37" s="131">
        <f>0</f>
        <v>0</v>
      </c>
      <c r="K37" s="36"/>
      <c r="L37" s="53"/>
      <c r="S37" s="36"/>
      <c r="T37" s="36"/>
      <c r="U37" s="36"/>
      <c r="V37" s="36"/>
      <c r="W37" s="36"/>
      <c r="X37" s="36"/>
      <c r="Y37" s="36"/>
      <c r="Z37" s="36"/>
      <c r="AA37" s="36"/>
      <c r="AB37" s="36"/>
      <c r="AC37" s="36"/>
      <c r="AD37" s="36"/>
      <c r="AE37" s="36"/>
    </row>
    <row r="38" spans="1:31" s="2" customFormat="1" ht="14.45" customHeight="1" hidden="1">
      <c r="A38" s="36"/>
      <c r="B38" s="41"/>
      <c r="C38" s="36"/>
      <c r="D38" s="36"/>
      <c r="E38" s="121" t="s">
        <v>50</v>
      </c>
      <c r="F38" s="131">
        <f>ROUND((SUM(BH121:BH123)),2)</f>
        <v>0</v>
      </c>
      <c r="G38" s="36"/>
      <c r="H38" s="36"/>
      <c r="I38" s="132">
        <v>0.15</v>
      </c>
      <c r="J38" s="131">
        <f>0</f>
        <v>0</v>
      </c>
      <c r="K38" s="36"/>
      <c r="L38" s="53"/>
      <c r="S38" s="36"/>
      <c r="T38" s="36"/>
      <c r="U38" s="36"/>
      <c r="V38" s="36"/>
      <c r="W38" s="36"/>
      <c r="X38" s="36"/>
      <c r="Y38" s="36"/>
      <c r="Z38" s="36"/>
      <c r="AA38" s="36"/>
      <c r="AB38" s="36"/>
      <c r="AC38" s="36"/>
      <c r="AD38" s="36"/>
      <c r="AE38" s="36"/>
    </row>
    <row r="39" spans="1:31" s="2" customFormat="1" ht="14.45" customHeight="1" hidden="1">
      <c r="A39" s="36"/>
      <c r="B39" s="41"/>
      <c r="C39" s="36"/>
      <c r="D39" s="36"/>
      <c r="E39" s="121" t="s">
        <v>51</v>
      </c>
      <c r="F39" s="131">
        <f>ROUND((SUM(BI121:BI123)),2)</f>
        <v>0</v>
      </c>
      <c r="G39" s="36"/>
      <c r="H39" s="36"/>
      <c r="I39" s="132">
        <v>0</v>
      </c>
      <c r="J39" s="131">
        <f>0</f>
        <v>0</v>
      </c>
      <c r="K39" s="36"/>
      <c r="L39" s="53"/>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53"/>
      <c r="S40" s="36"/>
      <c r="T40" s="36"/>
      <c r="U40" s="36"/>
      <c r="V40" s="36"/>
      <c r="W40" s="36"/>
      <c r="X40" s="36"/>
      <c r="Y40" s="36"/>
      <c r="Z40" s="36"/>
      <c r="AA40" s="36"/>
      <c r="AB40" s="36"/>
      <c r="AC40" s="36"/>
      <c r="AD40" s="36"/>
      <c r="AE40" s="36"/>
    </row>
    <row r="41" spans="1:31" s="2" customFormat="1" ht="25.35" customHeight="1">
      <c r="A41" s="36"/>
      <c r="B41" s="41"/>
      <c r="C41" s="133"/>
      <c r="D41" s="134" t="s">
        <v>52</v>
      </c>
      <c r="E41" s="135"/>
      <c r="F41" s="135"/>
      <c r="G41" s="136" t="s">
        <v>53</v>
      </c>
      <c r="H41" s="137" t="s">
        <v>54</v>
      </c>
      <c r="I41" s="135"/>
      <c r="J41" s="138">
        <f>SUM(J32:J39)</f>
        <v>0</v>
      </c>
      <c r="K41" s="139"/>
      <c r="L41" s="53"/>
      <c r="S41" s="36"/>
      <c r="T41" s="36"/>
      <c r="U41" s="36"/>
      <c r="V41" s="36"/>
      <c r="W41" s="36"/>
      <c r="X41" s="36"/>
      <c r="Y41" s="36"/>
      <c r="Z41" s="36"/>
      <c r="AA41" s="36"/>
      <c r="AB41" s="36"/>
      <c r="AC41" s="36"/>
      <c r="AD41" s="36"/>
      <c r="AE41" s="36"/>
    </row>
    <row r="42" spans="1:31" s="2" customFormat="1" ht="14.45" customHeight="1">
      <c r="A42" s="36"/>
      <c r="B42" s="41"/>
      <c r="C42" s="36"/>
      <c r="D42" s="36"/>
      <c r="E42" s="36"/>
      <c r="F42" s="36"/>
      <c r="G42" s="36"/>
      <c r="H42" s="36"/>
      <c r="I42" s="36"/>
      <c r="J42" s="36"/>
      <c r="K42" s="36"/>
      <c r="L42" s="53"/>
      <c r="S42" s="36"/>
      <c r="T42" s="36"/>
      <c r="U42" s="36"/>
      <c r="V42" s="36"/>
      <c r="W42" s="36"/>
      <c r="X42" s="36"/>
      <c r="Y42" s="36"/>
      <c r="Z42" s="36"/>
      <c r="AA42" s="36"/>
      <c r="AB42" s="36"/>
      <c r="AC42" s="36"/>
      <c r="AD42" s="36"/>
      <c r="AE42" s="36"/>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3"/>
      <c r="D50" s="140" t="s">
        <v>55</v>
      </c>
      <c r="E50" s="141"/>
      <c r="F50" s="141"/>
      <c r="G50" s="140" t="s">
        <v>56</v>
      </c>
      <c r="H50" s="141"/>
      <c r="I50" s="141"/>
      <c r="J50" s="141"/>
      <c r="K50" s="141"/>
      <c r="L50" s="5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6"/>
      <c r="B61" s="41"/>
      <c r="C61" s="36"/>
      <c r="D61" s="142" t="s">
        <v>57</v>
      </c>
      <c r="E61" s="143"/>
      <c r="F61" s="144" t="s">
        <v>58</v>
      </c>
      <c r="G61" s="142" t="s">
        <v>57</v>
      </c>
      <c r="H61" s="143"/>
      <c r="I61" s="143"/>
      <c r="J61" s="145" t="s">
        <v>58</v>
      </c>
      <c r="K61" s="143"/>
      <c r="L61" s="53"/>
      <c r="S61" s="36"/>
      <c r="T61" s="36"/>
      <c r="U61" s="36"/>
      <c r="V61" s="36"/>
      <c r="W61" s="36"/>
      <c r="X61" s="36"/>
      <c r="Y61" s="36"/>
      <c r="Z61" s="36"/>
      <c r="AA61" s="36"/>
      <c r="AB61" s="36"/>
      <c r="AC61" s="36"/>
      <c r="AD61" s="36"/>
      <c r="AE61" s="36"/>
    </row>
    <row r="62" spans="2:12" ht="12">
      <c r="B62" s="21"/>
      <c r="L62" s="21"/>
    </row>
    <row r="63" spans="2:12" ht="12">
      <c r="B63" s="21"/>
      <c r="L63" s="21"/>
    </row>
    <row r="64" spans="2:12" ht="12">
      <c r="B64" s="21"/>
      <c r="L64" s="21"/>
    </row>
    <row r="65" spans="1:31" s="2" customFormat="1" ht="12.75">
      <c r="A65" s="36"/>
      <c r="B65" s="41"/>
      <c r="C65" s="36"/>
      <c r="D65" s="140" t="s">
        <v>59</v>
      </c>
      <c r="E65" s="146"/>
      <c r="F65" s="146"/>
      <c r="G65" s="140" t="s">
        <v>60</v>
      </c>
      <c r="H65" s="146"/>
      <c r="I65" s="146"/>
      <c r="J65" s="146"/>
      <c r="K65" s="146"/>
      <c r="L65" s="53"/>
      <c r="S65" s="36"/>
      <c r="T65" s="36"/>
      <c r="U65" s="36"/>
      <c r="V65" s="36"/>
      <c r="W65" s="36"/>
      <c r="X65" s="36"/>
      <c r="Y65" s="36"/>
      <c r="Z65" s="36"/>
      <c r="AA65" s="36"/>
      <c r="AB65" s="36"/>
      <c r="AC65" s="36"/>
      <c r="AD65" s="36"/>
      <c r="AE65" s="36"/>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6"/>
      <c r="B76" s="41"/>
      <c r="C76" s="36"/>
      <c r="D76" s="142" t="s">
        <v>57</v>
      </c>
      <c r="E76" s="143"/>
      <c r="F76" s="144" t="s">
        <v>58</v>
      </c>
      <c r="G76" s="142" t="s">
        <v>57</v>
      </c>
      <c r="H76" s="143"/>
      <c r="I76" s="143"/>
      <c r="J76" s="145" t="s">
        <v>58</v>
      </c>
      <c r="K76" s="143"/>
      <c r="L76" s="53"/>
      <c r="S76" s="36"/>
      <c r="T76" s="36"/>
      <c r="U76" s="36"/>
      <c r="V76" s="36"/>
      <c r="W76" s="36"/>
      <c r="X76" s="36"/>
      <c r="Y76" s="36"/>
      <c r="Z76" s="36"/>
      <c r="AA76" s="36"/>
      <c r="AB76" s="36"/>
      <c r="AC76" s="36"/>
      <c r="AD76" s="36"/>
      <c r="AE76" s="36"/>
    </row>
    <row r="77" spans="1:31" s="2" customFormat="1" ht="14.45" customHeight="1">
      <c r="A77" s="36"/>
      <c r="B77" s="147"/>
      <c r="C77" s="148"/>
      <c r="D77" s="148"/>
      <c r="E77" s="148"/>
      <c r="F77" s="148"/>
      <c r="G77" s="148"/>
      <c r="H77" s="148"/>
      <c r="I77" s="148"/>
      <c r="J77" s="148"/>
      <c r="K77" s="148"/>
      <c r="L77" s="53"/>
      <c r="S77" s="36"/>
      <c r="T77" s="36"/>
      <c r="U77" s="36"/>
      <c r="V77" s="36"/>
      <c r="W77" s="36"/>
      <c r="X77" s="36"/>
      <c r="Y77" s="36"/>
      <c r="Z77" s="36"/>
      <c r="AA77" s="36"/>
      <c r="AB77" s="36"/>
      <c r="AC77" s="36"/>
      <c r="AD77" s="36"/>
      <c r="AE77" s="36"/>
    </row>
    <row r="81" spans="1:31" s="2" customFormat="1" ht="6.95" customHeight="1">
      <c r="A81" s="36"/>
      <c r="B81" s="149"/>
      <c r="C81" s="150"/>
      <c r="D81" s="150"/>
      <c r="E81" s="150"/>
      <c r="F81" s="150"/>
      <c r="G81" s="150"/>
      <c r="H81" s="150"/>
      <c r="I81" s="150"/>
      <c r="J81" s="150"/>
      <c r="K81" s="150"/>
      <c r="L81" s="53"/>
      <c r="S81" s="36"/>
      <c r="T81" s="36"/>
      <c r="U81" s="36"/>
      <c r="V81" s="36"/>
      <c r="W81" s="36"/>
      <c r="X81" s="36"/>
      <c r="Y81" s="36"/>
      <c r="Z81" s="36"/>
      <c r="AA81" s="36"/>
      <c r="AB81" s="36"/>
      <c r="AC81" s="36"/>
      <c r="AD81" s="36"/>
      <c r="AE81" s="36"/>
    </row>
    <row r="82" spans="1:31" s="2" customFormat="1" ht="24.95" customHeight="1">
      <c r="A82" s="36"/>
      <c r="B82" s="37"/>
      <c r="C82" s="24" t="s">
        <v>121</v>
      </c>
      <c r="D82" s="38"/>
      <c r="E82" s="38"/>
      <c r="F82" s="38"/>
      <c r="G82" s="38"/>
      <c r="H82" s="38"/>
      <c r="I82" s="38"/>
      <c r="J82" s="38"/>
      <c r="K82" s="38"/>
      <c r="L82" s="53"/>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38"/>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38"/>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22" t="str">
        <f>E7</f>
        <v>LF objekt ZZ – rekonstrukce krovu, střechy, zateplení a výměna oken</v>
      </c>
      <c r="F85" s="323"/>
      <c r="G85" s="323"/>
      <c r="H85" s="323"/>
      <c r="I85" s="38"/>
      <c r="J85" s="38"/>
      <c r="K85" s="38"/>
      <c r="L85" s="53"/>
      <c r="S85" s="36"/>
      <c r="T85" s="36"/>
      <c r="U85" s="36"/>
      <c r="V85" s="36"/>
      <c r="W85" s="36"/>
      <c r="X85" s="36"/>
      <c r="Y85" s="36"/>
      <c r="Z85" s="36"/>
      <c r="AA85" s="36"/>
      <c r="AB85" s="36"/>
      <c r="AC85" s="36"/>
      <c r="AD85" s="36"/>
      <c r="AE85" s="36"/>
    </row>
    <row r="86" spans="2:12" s="1" customFormat="1" ht="12" customHeight="1">
      <c r="B86" s="22"/>
      <c r="C86" s="30" t="s">
        <v>117</v>
      </c>
      <c r="D86" s="23"/>
      <c r="E86" s="23"/>
      <c r="F86" s="23"/>
      <c r="G86" s="23"/>
      <c r="H86" s="23"/>
      <c r="I86" s="23"/>
      <c r="J86" s="23"/>
      <c r="K86" s="23"/>
      <c r="L86" s="21"/>
    </row>
    <row r="87" spans="1:31" s="2" customFormat="1" ht="16.5" customHeight="1">
      <c r="A87" s="36"/>
      <c r="B87" s="37"/>
      <c r="C87" s="38"/>
      <c r="D87" s="38"/>
      <c r="E87" s="322" t="s">
        <v>1735</v>
      </c>
      <c r="F87" s="321"/>
      <c r="G87" s="321"/>
      <c r="H87" s="321"/>
      <c r="I87" s="38"/>
      <c r="J87" s="38"/>
      <c r="K87" s="38"/>
      <c r="L87" s="53"/>
      <c r="S87" s="36"/>
      <c r="T87" s="36"/>
      <c r="U87" s="36"/>
      <c r="V87" s="36"/>
      <c r="W87" s="36"/>
      <c r="X87" s="36"/>
      <c r="Y87" s="36"/>
      <c r="Z87" s="36"/>
      <c r="AA87" s="36"/>
      <c r="AB87" s="36"/>
      <c r="AC87" s="36"/>
      <c r="AD87" s="36"/>
      <c r="AE87" s="36"/>
    </row>
    <row r="88" spans="1:31" s="2" customFormat="1" ht="12" customHeight="1">
      <c r="A88" s="36"/>
      <c r="B88" s="37"/>
      <c r="C88" s="30" t="s">
        <v>119</v>
      </c>
      <c r="D88" s="38"/>
      <c r="E88" s="38"/>
      <c r="F88" s="38"/>
      <c r="G88" s="38"/>
      <c r="H88" s="38"/>
      <c r="I88" s="38"/>
      <c r="J88" s="38"/>
      <c r="K88" s="38"/>
      <c r="L88" s="53"/>
      <c r="S88" s="36"/>
      <c r="T88" s="36"/>
      <c r="U88" s="36"/>
      <c r="V88" s="36"/>
      <c r="W88" s="36"/>
      <c r="X88" s="36"/>
      <c r="Y88" s="36"/>
      <c r="Z88" s="36"/>
      <c r="AA88" s="36"/>
      <c r="AB88" s="36"/>
      <c r="AC88" s="36"/>
      <c r="AD88" s="36"/>
      <c r="AE88" s="36"/>
    </row>
    <row r="89" spans="1:31" s="2" customFormat="1" ht="16.5" customHeight="1">
      <c r="A89" s="36"/>
      <c r="B89" s="37"/>
      <c r="C89" s="38"/>
      <c r="D89" s="38"/>
      <c r="E89" s="310" t="str">
        <f>E11</f>
        <v xml:space="preserve">D.1.4.4 - ELEKTRONICKÉ KOMUNIKACE </v>
      </c>
      <c r="F89" s="321"/>
      <c r="G89" s="321"/>
      <c r="H89" s="321"/>
      <c r="I89" s="38"/>
      <c r="J89" s="38"/>
      <c r="K89" s="38"/>
      <c r="L89" s="53"/>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38"/>
      <c r="J90" s="38"/>
      <c r="K90" s="38"/>
      <c r="L90" s="53"/>
      <c r="S90" s="36"/>
      <c r="T90" s="36"/>
      <c r="U90" s="36"/>
      <c r="V90" s="36"/>
      <c r="W90" s="36"/>
      <c r="X90" s="36"/>
      <c r="Y90" s="36"/>
      <c r="Z90" s="36"/>
      <c r="AA90" s="36"/>
      <c r="AB90" s="36"/>
      <c r="AC90" s="36"/>
      <c r="AD90" s="36"/>
      <c r="AE90" s="36"/>
    </row>
    <row r="91" spans="1:31" s="2" customFormat="1" ht="12" customHeight="1">
      <c r="A91" s="36"/>
      <c r="B91" s="37"/>
      <c r="C91" s="30" t="s">
        <v>22</v>
      </c>
      <c r="D91" s="38"/>
      <c r="E91" s="38"/>
      <c r="F91" s="28" t="str">
        <f>F14</f>
        <v xml:space="preserve"> </v>
      </c>
      <c r="G91" s="38"/>
      <c r="H91" s="38"/>
      <c r="I91" s="30" t="s">
        <v>24</v>
      </c>
      <c r="J91" s="68" t="str">
        <f>IF(J14="","",J14)</f>
        <v>11. 9. 2021</v>
      </c>
      <c r="K91" s="38"/>
      <c r="L91" s="53"/>
      <c r="S91" s="36"/>
      <c r="T91" s="36"/>
      <c r="U91" s="36"/>
      <c r="V91" s="36"/>
      <c r="W91" s="36"/>
      <c r="X91" s="36"/>
      <c r="Y91" s="36"/>
      <c r="Z91" s="36"/>
      <c r="AA91" s="36"/>
      <c r="AB91" s="36"/>
      <c r="AC91" s="36"/>
      <c r="AD91" s="36"/>
      <c r="AE91" s="36"/>
    </row>
    <row r="92" spans="1:31" s="2" customFormat="1" ht="6.95" customHeight="1">
      <c r="A92" s="36"/>
      <c r="B92" s="37"/>
      <c r="C92" s="38"/>
      <c r="D92" s="38"/>
      <c r="E92" s="38"/>
      <c r="F92" s="38"/>
      <c r="G92" s="38"/>
      <c r="H92" s="38"/>
      <c r="I92" s="38"/>
      <c r="J92" s="38"/>
      <c r="K92" s="38"/>
      <c r="L92" s="53"/>
      <c r="S92" s="36"/>
      <c r="T92" s="36"/>
      <c r="U92" s="36"/>
      <c r="V92" s="36"/>
      <c r="W92" s="36"/>
      <c r="X92" s="36"/>
      <c r="Y92" s="36"/>
      <c r="Z92" s="36"/>
      <c r="AA92" s="36"/>
      <c r="AB92" s="36"/>
      <c r="AC92" s="36"/>
      <c r="AD92" s="36"/>
      <c r="AE92" s="36"/>
    </row>
    <row r="93" spans="1:31" s="2" customFormat="1" ht="25.7" customHeight="1">
      <c r="A93" s="36"/>
      <c r="B93" s="37"/>
      <c r="C93" s="30" t="s">
        <v>30</v>
      </c>
      <c r="D93" s="38"/>
      <c r="E93" s="38"/>
      <c r="F93" s="28" t="str">
        <f>E17</f>
        <v xml:space="preserve">Ostravská univerzita </v>
      </c>
      <c r="G93" s="38"/>
      <c r="H93" s="38"/>
      <c r="I93" s="30" t="s">
        <v>36</v>
      </c>
      <c r="J93" s="34" t="str">
        <f>E23</f>
        <v>MARPO s.r.o., 28. října 66/201, Ostrava</v>
      </c>
      <c r="K93" s="38"/>
      <c r="L93" s="53"/>
      <c r="S93" s="36"/>
      <c r="T93" s="36"/>
      <c r="U93" s="36"/>
      <c r="V93" s="36"/>
      <c r="W93" s="36"/>
      <c r="X93" s="36"/>
      <c r="Y93" s="36"/>
      <c r="Z93" s="36"/>
      <c r="AA93" s="36"/>
      <c r="AB93" s="36"/>
      <c r="AC93" s="36"/>
      <c r="AD93" s="36"/>
      <c r="AE93" s="36"/>
    </row>
    <row r="94" spans="1:31" s="2" customFormat="1" ht="15.2" customHeight="1">
      <c r="A94" s="36"/>
      <c r="B94" s="37"/>
      <c r="C94" s="30" t="s">
        <v>34</v>
      </c>
      <c r="D94" s="38"/>
      <c r="E94" s="38"/>
      <c r="F94" s="28" t="str">
        <f>IF(E20="","",E20)</f>
        <v>Vyplň údaj</v>
      </c>
      <c r="G94" s="38"/>
      <c r="H94" s="38"/>
      <c r="I94" s="30" t="s">
        <v>39</v>
      </c>
      <c r="J94" s="34" t="str">
        <f>E26</f>
        <v xml:space="preserve"> </v>
      </c>
      <c r="K94" s="38"/>
      <c r="L94" s="53"/>
      <c r="S94" s="36"/>
      <c r="T94" s="36"/>
      <c r="U94" s="36"/>
      <c r="V94" s="36"/>
      <c r="W94" s="36"/>
      <c r="X94" s="36"/>
      <c r="Y94" s="36"/>
      <c r="Z94" s="36"/>
      <c r="AA94" s="36"/>
      <c r="AB94" s="36"/>
      <c r="AC94" s="36"/>
      <c r="AD94" s="36"/>
      <c r="AE94" s="36"/>
    </row>
    <row r="95" spans="1:31" s="2" customFormat="1" ht="10.35" customHeight="1">
      <c r="A95" s="36"/>
      <c r="B95" s="37"/>
      <c r="C95" s="38"/>
      <c r="D95" s="38"/>
      <c r="E95" s="38"/>
      <c r="F95" s="38"/>
      <c r="G95" s="38"/>
      <c r="H95" s="38"/>
      <c r="I95" s="38"/>
      <c r="J95" s="38"/>
      <c r="K95" s="38"/>
      <c r="L95" s="53"/>
      <c r="S95" s="36"/>
      <c r="T95" s="36"/>
      <c r="U95" s="36"/>
      <c r="V95" s="36"/>
      <c r="W95" s="36"/>
      <c r="X95" s="36"/>
      <c r="Y95" s="36"/>
      <c r="Z95" s="36"/>
      <c r="AA95" s="36"/>
      <c r="AB95" s="36"/>
      <c r="AC95" s="36"/>
      <c r="AD95" s="36"/>
      <c r="AE95" s="36"/>
    </row>
    <row r="96" spans="1:31" s="2" customFormat="1" ht="29.25" customHeight="1">
      <c r="A96" s="36"/>
      <c r="B96" s="37"/>
      <c r="C96" s="151" t="s">
        <v>122</v>
      </c>
      <c r="D96" s="152"/>
      <c r="E96" s="152"/>
      <c r="F96" s="152"/>
      <c r="G96" s="152"/>
      <c r="H96" s="152"/>
      <c r="I96" s="152"/>
      <c r="J96" s="153" t="s">
        <v>123</v>
      </c>
      <c r="K96" s="152"/>
      <c r="L96" s="53"/>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38"/>
      <c r="J97" s="38"/>
      <c r="K97" s="38"/>
      <c r="L97" s="53"/>
      <c r="S97" s="36"/>
      <c r="T97" s="36"/>
      <c r="U97" s="36"/>
      <c r="V97" s="36"/>
      <c r="W97" s="36"/>
      <c r="X97" s="36"/>
      <c r="Y97" s="36"/>
      <c r="Z97" s="36"/>
      <c r="AA97" s="36"/>
      <c r="AB97" s="36"/>
      <c r="AC97" s="36"/>
      <c r="AD97" s="36"/>
      <c r="AE97" s="36"/>
    </row>
    <row r="98" spans="1:47" s="2" customFormat="1" ht="22.9" customHeight="1">
      <c r="A98" s="36"/>
      <c r="B98" s="37"/>
      <c r="C98" s="154" t="s">
        <v>124</v>
      </c>
      <c r="D98" s="38"/>
      <c r="E98" s="38"/>
      <c r="F98" s="38"/>
      <c r="G98" s="38"/>
      <c r="H98" s="38"/>
      <c r="I98" s="38"/>
      <c r="J98" s="86">
        <f>J121</f>
        <v>0</v>
      </c>
      <c r="K98" s="38"/>
      <c r="L98" s="53"/>
      <c r="S98" s="36"/>
      <c r="T98" s="36"/>
      <c r="U98" s="36"/>
      <c r="V98" s="36"/>
      <c r="W98" s="36"/>
      <c r="X98" s="36"/>
      <c r="Y98" s="36"/>
      <c r="Z98" s="36"/>
      <c r="AA98" s="36"/>
      <c r="AB98" s="36"/>
      <c r="AC98" s="36"/>
      <c r="AD98" s="36"/>
      <c r="AE98" s="36"/>
      <c r="AU98" s="18" t="s">
        <v>125</v>
      </c>
    </row>
    <row r="99" spans="2:12" s="9" customFormat="1" ht="24.95" customHeight="1">
      <c r="B99" s="155"/>
      <c r="C99" s="156"/>
      <c r="D99" s="157" t="s">
        <v>1737</v>
      </c>
      <c r="E99" s="158"/>
      <c r="F99" s="158"/>
      <c r="G99" s="158"/>
      <c r="H99" s="158"/>
      <c r="I99" s="158"/>
      <c r="J99" s="159">
        <f>J122</f>
        <v>0</v>
      </c>
      <c r="K99" s="156"/>
      <c r="L99" s="160"/>
    </row>
    <row r="100" spans="1:31" s="2" customFormat="1" ht="21.75" customHeight="1">
      <c r="A100" s="36"/>
      <c r="B100" s="37"/>
      <c r="C100" s="38"/>
      <c r="D100" s="38"/>
      <c r="E100" s="38"/>
      <c r="F100" s="38"/>
      <c r="G100" s="38"/>
      <c r="H100" s="38"/>
      <c r="I100" s="38"/>
      <c r="J100" s="38"/>
      <c r="K100" s="38"/>
      <c r="L100" s="53"/>
      <c r="S100" s="36"/>
      <c r="T100" s="36"/>
      <c r="U100" s="36"/>
      <c r="V100" s="36"/>
      <c r="W100" s="36"/>
      <c r="X100" s="36"/>
      <c r="Y100" s="36"/>
      <c r="Z100" s="36"/>
      <c r="AA100" s="36"/>
      <c r="AB100" s="36"/>
      <c r="AC100" s="36"/>
      <c r="AD100" s="36"/>
      <c r="AE100" s="36"/>
    </row>
    <row r="101" spans="1:31" s="2" customFormat="1" ht="6.95" customHeight="1">
      <c r="A101" s="36"/>
      <c r="B101" s="56"/>
      <c r="C101" s="57"/>
      <c r="D101" s="57"/>
      <c r="E101" s="57"/>
      <c r="F101" s="57"/>
      <c r="G101" s="57"/>
      <c r="H101" s="57"/>
      <c r="I101" s="57"/>
      <c r="J101" s="57"/>
      <c r="K101" s="57"/>
      <c r="L101" s="53"/>
      <c r="S101" s="36"/>
      <c r="T101" s="36"/>
      <c r="U101" s="36"/>
      <c r="V101" s="36"/>
      <c r="W101" s="36"/>
      <c r="X101" s="36"/>
      <c r="Y101" s="36"/>
      <c r="Z101" s="36"/>
      <c r="AA101" s="36"/>
      <c r="AB101" s="36"/>
      <c r="AC101" s="36"/>
      <c r="AD101" s="36"/>
      <c r="AE101" s="36"/>
    </row>
    <row r="105" spans="1:31" s="2" customFormat="1" ht="6.95" customHeight="1">
      <c r="A105" s="36"/>
      <c r="B105" s="58"/>
      <c r="C105" s="59"/>
      <c r="D105" s="59"/>
      <c r="E105" s="59"/>
      <c r="F105" s="59"/>
      <c r="G105" s="59"/>
      <c r="H105" s="59"/>
      <c r="I105" s="59"/>
      <c r="J105" s="59"/>
      <c r="K105" s="59"/>
      <c r="L105" s="53"/>
      <c r="S105" s="36"/>
      <c r="T105" s="36"/>
      <c r="U105" s="36"/>
      <c r="V105" s="36"/>
      <c r="W105" s="36"/>
      <c r="X105" s="36"/>
      <c r="Y105" s="36"/>
      <c r="Z105" s="36"/>
      <c r="AA105" s="36"/>
      <c r="AB105" s="36"/>
      <c r="AC105" s="36"/>
      <c r="AD105" s="36"/>
      <c r="AE105" s="36"/>
    </row>
    <row r="106" spans="1:31" s="2" customFormat="1" ht="24.95" customHeight="1">
      <c r="A106" s="36"/>
      <c r="B106" s="37"/>
      <c r="C106" s="24" t="s">
        <v>147</v>
      </c>
      <c r="D106" s="38"/>
      <c r="E106" s="38"/>
      <c r="F106" s="38"/>
      <c r="G106" s="38"/>
      <c r="H106" s="38"/>
      <c r="I106" s="38"/>
      <c r="J106" s="38"/>
      <c r="K106" s="38"/>
      <c r="L106" s="53"/>
      <c r="S106" s="36"/>
      <c r="T106" s="36"/>
      <c r="U106" s="36"/>
      <c r="V106" s="36"/>
      <c r="W106" s="36"/>
      <c r="X106" s="36"/>
      <c r="Y106" s="36"/>
      <c r="Z106" s="36"/>
      <c r="AA106" s="36"/>
      <c r="AB106" s="36"/>
      <c r="AC106" s="36"/>
      <c r="AD106" s="36"/>
      <c r="AE106" s="36"/>
    </row>
    <row r="107" spans="1:31" s="2" customFormat="1" ht="6.95" customHeight="1">
      <c r="A107" s="36"/>
      <c r="B107" s="37"/>
      <c r="C107" s="38"/>
      <c r="D107" s="38"/>
      <c r="E107" s="38"/>
      <c r="F107" s="38"/>
      <c r="G107" s="38"/>
      <c r="H107" s="38"/>
      <c r="I107" s="38"/>
      <c r="J107" s="38"/>
      <c r="K107" s="38"/>
      <c r="L107" s="53"/>
      <c r="S107" s="36"/>
      <c r="T107" s="36"/>
      <c r="U107" s="36"/>
      <c r="V107" s="36"/>
      <c r="W107" s="36"/>
      <c r="X107" s="36"/>
      <c r="Y107" s="36"/>
      <c r="Z107" s="36"/>
      <c r="AA107" s="36"/>
      <c r="AB107" s="36"/>
      <c r="AC107" s="36"/>
      <c r="AD107" s="36"/>
      <c r="AE107" s="36"/>
    </row>
    <row r="108" spans="1:31" s="2" customFormat="1" ht="12" customHeight="1">
      <c r="A108" s="36"/>
      <c r="B108" s="37"/>
      <c r="C108" s="30" t="s">
        <v>16</v>
      </c>
      <c r="D108" s="38"/>
      <c r="E108" s="38"/>
      <c r="F108" s="38"/>
      <c r="G108" s="38"/>
      <c r="H108" s="38"/>
      <c r="I108" s="38"/>
      <c r="J108" s="38"/>
      <c r="K108" s="38"/>
      <c r="L108" s="53"/>
      <c r="S108" s="36"/>
      <c r="T108" s="36"/>
      <c r="U108" s="36"/>
      <c r="V108" s="36"/>
      <c r="W108" s="36"/>
      <c r="X108" s="36"/>
      <c r="Y108" s="36"/>
      <c r="Z108" s="36"/>
      <c r="AA108" s="36"/>
      <c r="AB108" s="36"/>
      <c r="AC108" s="36"/>
      <c r="AD108" s="36"/>
      <c r="AE108" s="36"/>
    </row>
    <row r="109" spans="1:31" s="2" customFormat="1" ht="16.5" customHeight="1">
      <c r="A109" s="36"/>
      <c r="B109" s="37"/>
      <c r="C109" s="38"/>
      <c r="D109" s="38"/>
      <c r="E109" s="322" t="str">
        <f>E7</f>
        <v>LF objekt ZZ – rekonstrukce krovu, střechy, zateplení a výměna oken</v>
      </c>
      <c r="F109" s="323"/>
      <c r="G109" s="323"/>
      <c r="H109" s="323"/>
      <c r="I109" s="38"/>
      <c r="J109" s="38"/>
      <c r="K109" s="38"/>
      <c r="L109" s="53"/>
      <c r="S109" s="36"/>
      <c r="T109" s="36"/>
      <c r="U109" s="36"/>
      <c r="V109" s="36"/>
      <c r="W109" s="36"/>
      <c r="X109" s="36"/>
      <c r="Y109" s="36"/>
      <c r="Z109" s="36"/>
      <c r="AA109" s="36"/>
      <c r="AB109" s="36"/>
      <c r="AC109" s="36"/>
      <c r="AD109" s="36"/>
      <c r="AE109" s="36"/>
    </row>
    <row r="110" spans="2:12" s="1" customFormat="1" ht="12" customHeight="1">
      <c r="B110" s="22"/>
      <c r="C110" s="30" t="s">
        <v>117</v>
      </c>
      <c r="D110" s="23"/>
      <c r="E110" s="23"/>
      <c r="F110" s="23"/>
      <c r="G110" s="23"/>
      <c r="H110" s="23"/>
      <c r="I110" s="23"/>
      <c r="J110" s="23"/>
      <c r="K110" s="23"/>
      <c r="L110" s="21"/>
    </row>
    <row r="111" spans="1:31" s="2" customFormat="1" ht="16.5" customHeight="1">
      <c r="A111" s="36"/>
      <c r="B111" s="37"/>
      <c r="C111" s="38"/>
      <c r="D111" s="38"/>
      <c r="E111" s="322" t="s">
        <v>1735</v>
      </c>
      <c r="F111" s="321"/>
      <c r="G111" s="321"/>
      <c r="H111" s="321"/>
      <c r="I111" s="38"/>
      <c r="J111" s="38"/>
      <c r="K111" s="38"/>
      <c r="L111" s="53"/>
      <c r="S111" s="36"/>
      <c r="T111" s="36"/>
      <c r="U111" s="36"/>
      <c r="V111" s="36"/>
      <c r="W111" s="36"/>
      <c r="X111" s="36"/>
      <c r="Y111" s="36"/>
      <c r="Z111" s="36"/>
      <c r="AA111" s="36"/>
      <c r="AB111" s="36"/>
      <c r="AC111" s="36"/>
      <c r="AD111" s="36"/>
      <c r="AE111" s="36"/>
    </row>
    <row r="112" spans="1:31" s="2" customFormat="1" ht="12" customHeight="1">
      <c r="A112" s="36"/>
      <c r="B112" s="37"/>
      <c r="C112" s="30" t="s">
        <v>119</v>
      </c>
      <c r="D112" s="38"/>
      <c r="E112" s="38"/>
      <c r="F112" s="38"/>
      <c r="G112" s="38"/>
      <c r="H112" s="38"/>
      <c r="I112" s="38"/>
      <c r="J112" s="38"/>
      <c r="K112" s="38"/>
      <c r="L112" s="53"/>
      <c r="S112" s="36"/>
      <c r="T112" s="36"/>
      <c r="U112" s="36"/>
      <c r="V112" s="36"/>
      <c r="W112" s="36"/>
      <c r="X112" s="36"/>
      <c r="Y112" s="36"/>
      <c r="Z112" s="36"/>
      <c r="AA112" s="36"/>
      <c r="AB112" s="36"/>
      <c r="AC112" s="36"/>
      <c r="AD112" s="36"/>
      <c r="AE112" s="36"/>
    </row>
    <row r="113" spans="1:31" s="2" customFormat="1" ht="16.5" customHeight="1">
      <c r="A113" s="36"/>
      <c r="B113" s="37"/>
      <c r="C113" s="38"/>
      <c r="D113" s="38"/>
      <c r="E113" s="310" t="str">
        <f>E11</f>
        <v xml:space="preserve">D.1.4.4 - ELEKTRONICKÉ KOMUNIKACE </v>
      </c>
      <c r="F113" s="321"/>
      <c r="G113" s="321"/>
      <c r="H113" s="321"/>
      <c r="I113" s="38"/>
      <c r="J113" s="38"/>
      <c r="K113" s="38"/>
      <c r="L113" s="53"/>
      <c r="S113" s="36"/>
      <c r="T113" s="36"/>
      <c r="U113" s="36"/>
      <c r="V113" s="36"/>
      <c r="W113" s="36"/>
      <c r="X113" s="36"/>
      <c r="Y113" s="36"/>
      <c r="Z113" s="36"/>
      <c r="AA113" s="36"/>
      <c r="AB113" s="36"/>
      <c r="AC113" s="36"/>
      <c r="AD113" s="36"/>
      <c r="AE113" s="36"/>
    </row>
    <row r="114" spans="1:31" s="2" customFormat="1" ht="6.95" customHeight="1">
      <c r="A114" s="36"/>
      <c r="B114" s="37"/>
      <c r="C114" s="38"/>
      <c r="D114" s="38"/>
      <c r="E114" s="38"/>
      <c r="F114" s="38"/>
      <c r="G114" s="38"/>
      <c r="H114" s="38"/>
      <c r="I114" s="38"/>
      <c r="J114" s="38"/>
      <c r="K114" s="38"/>
      <c r="L114" s="53"/>
      <c r="S114" s="36"/>
      <c r="T114" s="36"/>
      <c r="U114" s="36"/>
      <c r="V114" s="36"/>
      <c r="W114" s="36"/>
      <c r="X114" s="36"/>
      <c r="Y114" s="36"/>
      <c r="Z114" s="36"/>
      <c r="AA114" s="36"/>
      <c r="AB114" s="36"/>
      <c r="AC114" s="36"/>
      <c r="AD114" s="36"/>
      <c r="AE114" s="36"/>
    </row>
    <row r="115" spans="1:31" s="2" customFormat="1" ht="12" customHeight="1">
      <c r="A115" s="36"/>
      <c r="B115" s="37"/>
      <c r="C115" s="30" t="s">
        <v>22</v>
      </c>
      <c r="D115" s="38"/>
      <c r="E115" s="38"/>
      <c r="F115" s="28" t="str">
        <f>F14</f>
        <v xml:space="preserve"> </v>
      </c>
      <c r="G115" s="38"/>
      <c r="H115" s="38"/>
      <c r="I115" s="30" t="s">
        <v>24</v>
      </c>
      <c r="J115" s="68" t="str">
        <f>IF(J14="","",J14)</f>
        <v>11. 9. 2021</v>
      </c>
      <c r="K115" s="38"/>
      <c r="L115" s="53"/>
      <c r="S115" s="36"/>
      <c r="T115" s="36"/>
      <c r="U115" s="36"/>
      <c r="V115" s="36"/>
      <c r="W115" s="36"/>
      <c r="X115" s="36"/>
      <c r="Y115" s="36"/>
      <c r="Z115" s="36"/>
      <c r="AA115" s="36"/>
      <c r="AB115" s="36"/>
      <c r="AC115" s="36"/>
      <c r="AD115" s="36"/>
      <c r="AE115" s="36"/>
    </row>
    <row r="116" spans="1:31" s="2" customFormat="1" ht="6.95" customHeight="1">
      <c r="A116" s="36"/>
      <c r="B116" s="37"/>
      <c r="C116" s="38"/>
      <c r="D116" s="38"/>
      <c r="E116" s="38"/>
      <c r="F116" s="38"/>
      <c r="G116" s="38"/>
      <c r="H116" s="38"/>
      <c r="I116" s="38"/>
      <c r="J116" s="38"/>
      <c r="K116" s="38"/>
      <c r="L116" s="53"/>
      <c r="S116" s="36"/>
      <c r="T116" s="36"/>
      <c r="U116" s="36"/>
      <c r="V116" s="36"/>
      <c r="W116" s="36"/>
      <c r="X116" s="36"/>
      <c r="Y116" s="36"/>
      <c r="Z116" s="36"/>
      <c r="AA116" s="36"/>
      <c r="AB116" s="36"/>
      <c r="AC116" s="36"/>
      <c r="AD116" s="36"/>
      <c r="AE116" s="36"/>
    </row>
    <row r="117" spans="1:31" s="2" customFormat="1" ht="25.7" customHeight="1">
      <c r="A117" s="36"/>
      <c r="B117" s="37"/>
      <c r="C117" s="30" t="s">
        <v>30</v>
      </c>
      <c r="D117" s="38"/>
      <c r="E117" s="38"/>
      <c r="F117" s="28" t="str">
        <f>E17</f>
        <v xml:space="preserve">Ostravská univerzita </v>
      </c>
      <c r="G117" s="38"/>
      <c r="H117" s="38"/>
      <c r="I117" s="30" t="s">
        <v>36</v>
      </c>
      <c r="J117" s="34" t="str">
        <f>E23</f>
        <v>MARPO s.r.o., 28. října 66/201, Ostrava</v>
      </c>
      <c r="K117" s="38"/>
      <c r="L117" s="53"/>
      <c r="S117" s="36"/>
      <c r="T117" s="36"/>
      <c r="U117" s="36"/>
      <c r="V117" s="36"/>
      <c r="W117" s="36"/>
      <c r="X117" s="36"/>
      <c r="Y117" s="36"/>
      <c r="Z117" s="36"/>
      <c r="AA117" s="36"/>
      <c r="AB117" s="36"/>
      <c r="AC117" s="36"/>
      <c r="AD117" s="36"/>
      <c r="AE117" s="36"/>
    </row>
    <row r="118" spans="1:31" s="2" customFormat="1" ht="15.2" customHeight="1">
      <c r="A118" s="36"/>
      <c r="B118" s="37"/>
      <c r="C118" s="30" t="s">
        <v>34</v>
      </c>
      <c r="D118" s="38"/>
      <c r="E118" s="38"/>
      <c r="F118" s="28" t="str">
        <f>IF(E20="","",E20)</f>
        <v>Vyplň údaj</v>
      </c>
      <c r="G118" s="38"/>
      <c r="H118" s="38"/>
      <c r="I118" s="30" t="s">
        <v>39</v>
      </c>
      <c r="J118" s="34" t="str">
        <f>E26</f>
        <v xml:space="preserve"> </v>
      </c>
      <c r="K118" s="38"/>
      <c r="L118" s="53"/>
      <c r="S118" s="36"/>
      <c r="T118" s="36"/>
      <c r="U118" s="36"/>
      <c r="V118" s="36"/>
      <c r="W118" s="36"/>
      <c r="X118" s="36"/>
      <c r="Y118" s="36"/>
      <c r="Z118" s="36"/>
      <c r="AA118" s="36"/>
      <c r="AB118" s="36"/>
      <c r="AC118" s="36"/>
      <c r="AD118" s="36"/>
      <c r="AE118" s="36"/>
    </row>
    <row r="119" spans="1:31" s="2" customFormat="1" ht="10.35" customHeight="1">
      <c r="A119" s="36"/>
      <c r="B119" s="37"/>
      <c r="C119" s="38"/>
      <c r="D119" s="38"/>
      <c r="E119" s="38"/>
      <c r="F119" s="38"/>
      <c r="G119" s="38"/>
      <c r="H119" s="38"/>
      <c r="I119" s="38"/>
      <c r="J119" s="38"/>
      <c r="K119" s="38"/>
      <c r="L119" s="53"/>
      <c r="S119" s="36"/>
      <c r="T119" s="36"/>
      <c r="U119" s="36"/>
      <c r="V119" s="36"/>
      <c r="W119" s="36"/>
      <c r="X119" s="36"/>
      <c r="Y119" s="36"/>
      <c r="Z119" s="36"/>
      <c r="AA119" s="36"/>
      <c r="AB119" s="36"/>
      <c r="AC119" s="36"/>
      <c r="AD119" s="36"/>
      <c r="AE119" s="36"/>
    </row>
    <row r="120" spans="1:31" s="11" customFormat="1" ht="29.25" customHeight="1">
      <c r="A120" s="166"/>
      <c r="B120" s="167"/>
      <c r="C120" s="168" t="s">
        <v>148</v>
      </c>
      <c r="D120" s="169" t="s">
        <v>67</v>
      </c>
      <c r="E120" s="169" t="s">
        <v>63</v>
      </c>
      <c r="F120" s="169" t="s">
        <v>64</v>
      </c>
      <c r="G120" s="169" t="s">
        <v>149</v>
      </c>
      <c r="H120" s="169" t="s">
        <v>150</v>
      </c>
      <c r="I120" s="169" t="s">
        <v>151</v>
      </c>
      <c r="J120" s="169" t="s">
        <v>123</v>
      </c>
      <c r="K120" s="170" t="s">
        <v>152</v>
      </c>
      <c r="L120" s="171"/>
      <c r="M120" s="77" t="s">
        <v>1</v>
      </c>
      <c r="N120" s="78" t="s">
        <v>46</v>
      </c>
      <c r="O120" s="78" t="s">
        <v>153</v>
      </c>
      <c r="P120" s="78" t="s">
        <v>154</v>
      </c>
      <c r="Q120" s="78" t="s">
        <v>155</v>
      </c>
      <c r="R120" s="78" t="s">
        <v>156</v>
      </c>
      <c r="S120" s="78" t="s">
        <v>157</v>
      </c>
      <c r="T120" s="79" t="s">
        <v>158</v>
      </c>
      <c r="U120" s="166"/>
      <c r="V120" s="166"/>
      <c r="W120" s="166"/>
      <c r="X120" s="166"/>
      <c r="Y120" s="166"/>
      <c r="Z120" s="166"/>
      <c r="AA120" s="166"/>
      <c r="AB120" s="166"/>
      <c r="AC120" s="166"/>
      <c r="AD120" s="166"/>
      <c r="AE120" s="166"/>
    </row>
    <row r="121" spans="1:63" s="2" customFormat="1" ht="22.9" customHeight="1">
      <c r="A121" s="36"/>
      <c r="B121" s="37"/>
      <c r="C121" s="84" t="s">
        <v>159</v>
      </c>
      <c r="D121" s="38"/>
      <c r="E121" s="38"/>
      <c r="F121" s="38"/>
      <c r="G121" s="38"/>
      <c r="H121" s="38"/>
      <c r="I121" s="38"/>
      <c r="J121" s="172">
        <f>BK121</f>
        <v>0</v>
      </c>
      <c r="K121" s="38"/>
      <c r="L121" s="41"/>
      <c r="M121" s="80"/>
      <c r="N121" s="173"/>
      <c r="O121" s="81"/>
      <c r="P121" s="174">
        <f>P122</f>
        <v>0</v>
      </c>
      <c r="Q121" s="81"/>
      <c r="R121" s="174">
        <f>R122</f>
        <v>0</v>
      </c>
      <c r="S121" s="81"/>
      <c r="T121" s="175">
        <f>T122</f>
        <v>0</v>
      </c>
      <c r="U121" s="36"/>
      <c r="V121" s="36"/>
      <c r="W121" s="36"/>
      <c r="X121" s="36"/>
      <c r="Y121" s="36"/>
      <c r="Z121" s="36"/>
      <c r="AA121" s="36"/>
      <c r="AB121" s="36"/>
      <c r="AC121" s="36"/>
      <c r="AD121" s="36"/>
      <c r="AE121" s="36"/>
      <c r="AT121" s="18" t="s">
        <v>81</v>
      </c>
      <c r="AU121" s="18" t="s">
        <v>125</v>
      </c>
      <c r="BK121" s="176">
        <f>BK122</f>
        <v>0</v>
      </c>
    </row>
    <row r="122" spans="2:63" s="12" customFormat="1" ht="25.9" customHeight="1">
      <c r="B122" s="177"/>
      <c r="C122" s="178"/>
      <c r="D122" s="179" t="s">
        <v>81</v>
      </c>
      <c r="E122" s="180" t="s">
        <v>1738</v>
      </c>
      <c r="F122" s="180" t="s">
        <v>1739</v>
      </c>
      <c r="G122" s="178"/>
      <c r="H122" s="178"/>
      <c r="I122" s="181"/>
      <c r="J122" s="182">
        <f>BK122</f>
        <v>0</v>
      </c>
      <c r="K122" s="178"/>
      <c r="L122" s="183"/>
      <c r="M122" s="184"/>
      <c r="N122" s="185"/>
      <c r="O122" s="185"/>
      <c r="P122" s="186">
        <f>P123</f>
        <v>0</v>
      </c>
      <c r="Q122" s="185"/>
      <c r="R122" s="186">
        <f>R123</f>
        <v>0</v>
      </c>
      <c r="S122" s="185"/>
      <c r="T122" s="187">
        <f>T123</f>
        <v>0</v>
      </c>
      <c r="AR122" s="188" t="s">
        <v>169</v>
      </c>
      <c r="AT122" s="189" t="s">
        <v>81</v>
      </c>
      <c r="AU122" s="189" t="s">
        <v>82</v>
      </c>
      <c r="AY122" s="188" t="s">
        <v>162</v>
      </c>
      <c r="BK122" s="190">
        <f>BK123</f>
        <v>0</v>
      </c>
    </row>
    <row r="123" spans="1:65" s="2" customFormat="1" ht="16.5" customHeight="1">
      <c r="A123" s="36"/>
      <c r="B123" s="37"/>
      <c r="C123" s="193" t="s">
        <v>89</v>
      </c>
      <c r="D123" s="193" t="s">
        <v>164</v>
      </c>
      <c r="E123" s="194" t="s">
        <v>1740</v>
      </c>
      <c r="F123" s="195" t="s">
        <v>1744</v>
      </c>
      <c r="G123" s="196" t="s">
        <v>989</v>
      </c>
      <c r="H123" s="197">
        <v>1</v>
      </c>
      <c r="I123" s="198"/>
      <c r="J123" s="199">
        <f>ROUND(I123*H123,2)</f>
        <v>0</v>
      </c>
      <c r="K123" s="195" t="s">
        <v>1</v>
      </c>
      <c r="L123" s="41"/>
      <c r="M123" s="269" t="s">
        <v>1</v>
      </c>
      <c r="N123" s="270" t="s">
        <v>47</v>
      </c>
      <c r="O123" s="267"/>
      <c r="P123" s="271">
        <f>O123*H123</f>
        <v>0</v>
      </c>
      <c r="Q123" s="271">
        <v>0</v>
      </c>
      <c r="R123" s="271">
        <f>Q123*H123</f>
        <v>0</v>
      </c>
      <c r="S123" s="271">
        <v>0</v>
      </c>
      <c r="T123" s="272">
        <f>S123*H123</f>
        <v>0</v>
      </c>
      <c r="U123" s="36"/>
      <c r="V123" s="36"/>
      <c r="W123" s="36"/>
      <c r="X123" s="36"/>
      <c r="Y123" s="36"/>
      <c r="Z123" s="36"/>
      <c r="AA123" s="36"/>
      <c r="AB123" s="36"/>
      <c r="AC123" s="36"/>
      <c r="AD123" s="36"/>
      <c r="AE123" s="36"/>
      <c r="AR123" s="204" t="s">
        <v>1073</v>
      </c>
      <c r="AT123" s="204" t="s">
        <v>164</v>
      </c>
      <c r="AU123" s="204" t="s">
        <v>89</v>
      </c>
      <c r="AY123" s="18" t="s">
        <v>162</v>
      </c>
      <c r="BE123" s="205">
        <f>IF(N123="základní",J123,0)</f>
        <v>0</v>
      </c>
      <c r="BF123" s="205">
        <f>IF(N123="snížená",J123,0)</f>
        <v>0</v>
      </c>
      <c r="BG123" s="205">
        <f>IF(N123="zákl. přenesená",J123,0)</f>
        <v>0</v>
      </c>
      <c r="BH123" s="205">
        <f>IF(N123="sníž. přenesená",J123,0)</f>
        <v>0</v>
      </c>
      <c r="BI123" s="205">
        <f>IF(N123="nulová",J123,0)</f>
        <v>0</v>
      </c>
      <c r="BJ123" s="18" t="s">
        <v>89</v>
      </c>
      <c r="BK123" s="205">
        <f>ROUND(I123*H123,2)</f>
        <v>0</v>
      </c>
      <c r="BL123" s="18" t="s">
        <v>1073</v>
      </c>
      <c r="BM123" s="204" t="s">
        <v>1742</v>
      </c>
    </row>
    <row r="124" spans="1:31" s="2" customFormat="1" ht="6.95" customHeight="1">
      <c r="A124" s="36"/>
      <c r="B124" s="56"/>
      <c r="C124" s="57"/>
      <c r="D124" s="57"/>
      <c r="E124" s="57"/>
      <c r="F124" s="57"/>
      <c r="G124" s="57"/>
      <c r="H124" s="57"/>
      <c r="I124" s="57"/>
      <c r="J124" s="57"/>
      <c r="K124" s="57"/>
      <c r="L124" s="41"/>
      <c r="M124" s="36"/>
      <c r="O124" s="36"/>
      <c r="P124" s="36"/>
      <c r="Q124" s="36"/>
      <c r="R124" s="36"/>
      <c r="S124" s="36"/>
      <c r="T124" s="36"/>
      <c r="U124" s="36"/>
      <c r="V124" s="36"/>
      <c r="W124" s="36"/>
      <c r="X124" s="36"/>
      <c r="Y124" s="36"/>
      <c r="Z124" s="36"/>
      <c r="AA124" s="36"/>
      <c r="AB124" s="36"/>
      <c r="AC124" s="36"/>
      <c r="AD124" s="36"/>
      <c r="AE124" s="36"/>
    </row>
  </sheetData>
  <sheetProtection algorithmName="SHA-512" hashValue="H5kUS/bkTItN1abNTNK8QPNdzAXKFBbODcGrYyzQuGI1h634ZVEIcKfVhT6oqXHBFovLNUPUdxJDjcm/XUOHsg==" saltValue="V2qgb5YNLawE2HY7D5rqZmPsCST7SWV+x+qpcYHUlAIW6rWDISku96CekrIGTLkTUeB4VAsa2UbBtzAX3zS6hQ==" spinCount="100000" sheet="1" objects="1" scenarios="1" formatColumns="0" formatRows="0" autoFilter="0"/>
  <autoFilter ref="C120:K123"/>
  <mergeCells count="12">
    <mergeCell ref="E113:H113"/>
    <mergeCell ref="L2:V2"/>
    <mergeCell ref="E85:H85"/>
    <mergeCell ref="E87:H87"/>
    <mergeCell ref="E89:H89"/>
    <mergeCell ref="E109:H109"/>
    <mergeCell ref="E111:H111"/>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BM15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76"/>
      <c r="M2" s="276"/>
      <c r="N2" s="276"/>
      <c r="O2" s="276"/>
      <c r="P2" s="276"/>
      <c r="Q2" s="276"/>
      <c r="R2" s="276"/>
      <c r="S2" s="276"/>
      <c r="T2" s="276"/>
      <c r="U2" s="276"/>
      <c r="V2" s="276"/>
      <c r="AT2" s="18" t="s">
        <v>115</v>
      </c>
    </row>
    <row r="3" spans="2:46" s="1" customFormat="1" ht="6.95" customHeight="1">
      <c r="B3" s="117"/>
      <c r="C3" s="118"/>
      <c r="D3" s="118"/>
      <c r="E3" s="118"/>
      <c r="F3" s="118"/>
      <c r="G3" s="118"/>
      <c r="H3" s="118"/>
      <c r="I3" s="118"/>
      <c r="J3" s="118"/>
      <c r="K3" s="118"/>
      <c r="L3" s="21"/>
      <c r="AT3" s="18" t="s">
        <v>91</v>
      </c>
    </row>
    <row r="4" spans="2:46" s="1" customFormat="1" ht="24.95" customHeight="1">
      <c r="B4" s="21"/>
      <c r="D4" s="119" t="s">
        <v>116</v>
      </c>
      <c r="L4" s="21"/>
      <c r="M4" s="120" t="s">
        <v>10</v>
      </c>
      <c r="AT4" s="18" t="s">
        <v>4</v>
      </c>
    </row>
    <row r="5" spans="2:12" s="1" customFormat="1" ht="6.95" customHeight="1">
      <c r="B5" s="21"/>
      <c r="L5" s="21"/>
    </row>
    <row r="6" spans="2:12" s="1" customFormat="1" ht="12" customHeight="1">
      <c r="B6" s="21"/>
      <c r="D6" s="121" t="s">
        <v>16</v>
      </c>
      <c r="L6" s="21"/>
    </row>
    <row r="7" spans="2:12" s="1" customFormat="1" ht="16.5" customHeight="1">
      <c r="B7" s="21"/>
      <c r="E7" s="324" t="str">
        <f>'Rekapitulace stavby'!K6</f>
        <v>LF objekt ZZ – rekonstrukce krovu, střechy, zateplení a výměna oken</v>
      </c>
      <c r="F7" s="325"/>
      <c r="G7" s="325"/>
      <c r="H7" s="325"/>
      <c r="L7" s="21"/>
    </row>
    <row r="8" spans="1:31" s="2" customFormat="1" ht="12" customHeight="1">
      <c r="A8" s="36"/>
      <c r="B8" s="41"/>
      <c r="C8" s="36"/>
      <c r="D8" s="121" t="s">
        <v>117</v>
      </c>
      <c r="E8" s="36"/>
      <c r="F8" s="36"/>
      <c r="G8" s="36"/>
      <c r="H8" s="36"/>
      <c r="I8" s="36"/>
      <c r="J8" s="36"/>
      <c r="K8" s="36"/>
      <c r="L8" s="53"/>
      <c r="S8" s="36"/>
      <c r="T8" s="36"/>
      <c r="U8" s="36"/>
      <c r="V8" s="36"/>
      <c r="W8" s="36"/>
      <c r="X8" s="36"/>
      <c r="Y8" s="36"/>
      <c r="Z8" s="36"/>
      <c r="AA8" s="36"/>
      <c r="AB8" s="36"/>
      <c r="AC8" s="36"/>
      <c r="AD8" s="36"/>
      <c r="AE8" s="36"/>
    </row>
    <row r="9" spans="1:31" s="2" customFormat="1" ht="16.5" customHeight="1">
      <c r="A9" s="36"/>
      <c r="B9" s="41"/>
      <c r="C9" s="36"/>
      <c r="D9" s="36"/>
      <c r="E9" s="327" t="s">
        <v>1745</v>
      </c>
      <c r="F9" s="326"/>
      <c r="G9" s="326"/>
      <c r="H9" s="326"/>
      <c r="I9" s="36"/>
      <c r="J9" s="36"/>
      <c r="K9" s="36"/>
      <c r="L9" s="53"/>
      <c r="S9" s="36"/>
      <c r="T9" s="36"/>
      <c r="U9" s="36"/>
      <c r="V9" s="36"/>
      <c r="W9" s="36"/>
      <c r="X9" s="36"/>
      <c r="Y9" s="36"/>
      <c r="Z9" s="36"/>
      <c r="AA9" s="36"/>
      <c r="AB9" s="36"/>
      <c r="AC9" s="36"/>
      <c r="AD9" s="36"/>
      <c r="AE9" s="36"/>
    </row>
    <row r="10" spans="1:31" s="2" customFormat="1" ht="12">
      <c r="A10" s="36"/>
      <c r="B10" s="41"/>
      <c r="C10" s="36"/>
      <c r="D10" s="36"/>
      <c r="E10" s="36"/>
      <c r="F10" s="36"/>
      <c r="G10" s="36"/>
      <c r="H10" s="36"/>
      <c r="I10" s="36"/>
      <c r="J10" s="36"/>
      <c r="K10" s="36"/>
      <c r="L10" s="53"/>
      <c r="S10" s="36"/>
      <c r="T10" s="36"/>
      <c r="U10" s="36"/>
      <c r="V10" s="36"/>
      <c r="W10" s="36"/>
      <c r="X10" s="36"/>
      <c r="Y10" s="36"/>
      <c r="Z10" s="36"/>
      <c r="AA10" s="36"/>
      <c r="AB10" s="36"/>
      <c r="AC10" s="36"/>
      <c r="AD10" s="36"/>
      <c r="AE10" s="36"/>
    </row>
    <row r="11" spans="1:31" s="2" customFormat="1" ht="12" customHeight="1">
      <c r="A11" s="36"/>
      <c r="B11" s="41"/>
      <c r="C11" s="36"/>
      <c r="D11" s="121" t="s">
        <v>18</v>
      </c>
      <c r="E11" s="36"/>
      <c r="F11" s="112" t="s">
        <v>19</v>
      </c>
      <c r="G11" s="36"/>
      <c r="H11" s="36"/>
      <c r="I11" s="121" t="s">
        <v>20</v>
      </c>
      <c r="J11" s="112" t="s">
        <v>1</v>
      </c>
      <c r="K11" s="36"/>
      <c r="L11" s="53"/>
      <c r="S11" s="36"/>
      <c r="T11" s="36"/>
      <c r="U11" s="36"/>
      <c r="V11" s="36"/>
      <c r="W11" s="36"/>
      <c r="X11" s="36"/>
      <c r="Y11" s="36"/>
      <c r="Z11" s="36"/>
      <c r="AA11" s="36"/>
      <c r="AB11" s="36"/>
      <c r="AC11" s="36"/>
      <c r="AD11" s="36"/>
      <c r="AE11" s="36"/>
    </row>
    <row r="12" spans="1:31" s="2" customFormat="1" ht="12" customHeight="1">
      <c r="A12" s="36"/>
      <c r="B12" s="41"/>
      <c r="C12" s="36"/>
      <c r="D12" s="121" t="s">
        <v>22</v>
      </c>
      <c r="E12" s="36"/>
      <c r="F12" s="112" t="s">
        <v>23</v>
      </c>
      <c r="G12" s="36"/>
      <c r="H12" s="36"/>
      <c r="I12" s="121" t="s">
        <v>24</v>
      </c>
      <c r="J12" s="122" t="str">
        <f>'Rekapitulace stavby'!AN8</f>
        <v>11. 9. 2021</v>
      </c>
      <c r="K12" s="36"/>
      <c r="L12" s="53"/>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53"/>
      <c r="S13" s="36"/>
      <c r="T13" s="36"/>
      <c r="U13" s="36"/>
      <c r="V13" s="36"/>
      <c r="W13" s="36"/>
      <c r="X13" s="36"/>
      <c r="Y13" s="36"/>
      <c r="Z13" s="36"/>
      <c r="AA13" s="36"/>
      <c r="AB13" s="36"/>
      <c r="AC13" s="36"/>
      <c r="AD13" s="36"/>
      <c r="AE13" s="36"/>
    </row>
    <row r="14" spans="1:31" s="2" customFormat="1" ht="12" customHeight="1">
      <c r="A14" s="36"/>
      <c r="B14" s="41"/>
      <c r="C14" s="36"/>
      <c r="D14" s="121" t="s">
        <v>30</v>
      </c>
      <c r="E14" s="36"/>
      <c r="F14" s="36"/>
      <c r="G14" s="36"/>
      <c r="H14" s="36"/>
      <c r="I14" s="121" t="s">
        <v>31</v>
      </c>
      <c r="J14" s="112" t="s">
        <v>1</v>
      </c>
      <c r="K14" s="36"/>
      <c r="L14" s="53"/>
      <c r="S14" s="36"/>
      <c r="T14" s="36"/>
      <c r="U14" s="36"/>
      <c r="V14" s="36"/>
      <c r="W14" s="36"/>
      <c r="X14" s="36"/>
      <c r="Y14" s="36"/>
      <c r="Z14" s="36"/>
      <c r="AA14" s="36"/>
      <c r="AB14" s="36"/>
      <c r="AC14" s="36"/>
      <c r="AD14" s="36"/>
      <c r="AE14" s="36"/>
    </row>
    <row r="15" spans="1:31" s="2" customFormat="1" ht="18" customHeight="1">
      <c r="A15" s="36"/>
      <c r="B15" s="41"/>
      <c r="C15" s="36"/>
      <c r="D15" s="36"/>
      <c r="E15" s="112" t="s">
        <v>32</v>
      </c>
      <c r="F15" s="36"/>
      <c r="G15" s="36"/>
      <c r="H15" s="36"/>
      <c r="I15" s="121" t="s">
        <v>33</v>
      </c>
      <c r="J15" s="112" t="s">
        <v>1</v>
      </c>
      <c r="K15" s="36"/>
      <c r="L15" s="53"/>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53"/>
      <c r="S16" s="36"/>
      <c r="T16" s="36"/>
      <c r="U16" s="36"/>
      <c r="V16" s="36"/>
      <c r="W16" s="36"/>
      <c r="X16" s="36"/>
      <c r="Y16" s="36"/>
      <c r="Z16" s="36"/>
      <c r="AA16" s="36"/>
      <c r="AB16" s="36"/>
      <c r="AC16" s="36"/>
      <c r="AD16" s="36"/>
      <c r="AE16" s="36"/>
    </row>
    <row r="17" spans="1:31" s="2" customFormat="1" ht="12" customHeight="1">
      <c r="A17" s="36"/>
      <c r="B17" s="41"/>
      <c r="C17" s="36"/>
      <c r="D17" s="121" t="s">
        <v>34</v>
      </c>
      <c r="E17" s="36"/>
      <c r="F17" s="36"/>
      <c r="G17" s="36"/>
      <c r="H17" s="36"/>
      <c r="I17" s="121" t="s">
        <v>31</v>
      </c>
      <c r="J17" s="31" t="str">
        <f>'Rekapitulace stavby'!AN13</f>
        <v>Vyplň údaj</v>
      </c>
      <c r="K17" s="36"/>
      <c r="L17" s="53"/>
      <c r="S17" s="36"/>
      <c r="T17" s="36"/>
      <c r="U17" s="36"/>
      <c r="V17" s="36"/>
      <c r="W17" s="36"/>
      <c r="X17" s="36"/>
      <c r="Y17" s="36"/>
      <c r="Z17" s="36"/>
      <c r="AA17" s="36"/>
      <c r="AB17" s="36"/>
      <c r="AC17" s="36"/>
      <c r="AD17" s="36"/>
      <c r="AE17" s="36"/>
    </row>
    <row r="18" spans="1:31" s="2" customFormat="1" ht="18" customHeight="1">
      <c r="A18" s="36"/>
      <c r="B18" s="41"/>
      <c r="C18" s="36"/>
      <c r="D18" s="36"/>
      <c r="E18" s="328" t="str">
        <f>'Rekapitulace stavby'!E14</f>
        <v>Vyplň údaj</v>
      </c>
      <c r="F18" s="329"/>
      <c r="G18" s="329"/>
      <c r="H18" s="329"/>
      <c r="I18" s="121" t="s">
        <v>33</v>
      </c>
      <c r="J18" s="31" t="str">
        <f>'Rekapitulace stavby'!AN14</f>
        <v>Vyplň údaj</v>
      </c>
      <c r="K18" s="36"/>
      <c r="L18" s="53"/>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53"/>
      <c r="S19" s="36"/>
      <c r="T19" s="36"/>
      <c r="U19" s="36"/>
      <c r="V19" s="36"/>
      <c r="W19" s="36"/>
      <c r="X19" s="36"/>
      <c r="Y19" s="36"/>
      <c r="Z19" s="36"/>
      <c r="AA19" s="36"/>
      <c r="AB19" s="36"/>
      <c r="AC19" s="36"/>
      <c r="AD19" s="36"/>
      <c r="AE19" s="36"/>
    </row>
    <row r="20" spans="1:31" s="2" customFormat="1" ht="12" customHeight="1">
      <c r="A20" s="36"/>
      <c r="B20" s="41"/>
      <c r="C20" s="36"/>
      <c r="D20" s="121" t="s">
        <v>36</v>
      </c>
      <c r="E20" s="36"/>
      <c r="F20" s="36"/>
      <c r="G20" s="36"/>
      <c r="H20" s="36"/>
      <c r="I20" s="121" t="s">
        <v>31</v>
      </c>
      <c r="J20" s="112" t="s">
        <v>1</v>
      </c>
      <c r="K20" s="36"/>
      <c r="L20" s="53"/>
      <c r="S20" s="36"/>
      <c r="T20" s="36"/>
      <c r="U20" s="36"/>
      <c r="V20" s="36"/>
      <c r="W20" s="36"/>
      <c r="X20" s="36"/>
      <c r="Y20" s="36"/>
      <c r="Z20" s="36"/>
      <c r="AA20" s="36"/>
      <c r="AB20" s="36"/>
      <c r="AC20" s="36"/>
      <c r="AD20" s="36"/>
      <c r="AE20" s="36"/>
    </row>
    <row r="21" spans="1:31" s="2" customFormat="1" ht="18" customHeight="1">
      <c r="A21" s="36"/>
      <c r="B21" s="41"/>
      <c r="C21" s="36"/>
      <c r="D21" s="36"/>
      <c r="E21" s="112" t="s">
        <v>37</v>
      </c>
      <c r="F21" s="36"/>
      <c r="G21" s="36"/>
      <c r="H21" s="36"/>
      <c r="I21" s="121" t="s">
        <v>33</v>
      </c>
      <c r="J21" s="112" t="s">
        <v>1</v>
      </c>
      <c r="K21" s="36"/>
      <c r="L21" s="53"/>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53"/>
      <c r="S22" s="36"/>
      <c r="T22" s="36"/>
      <c r="U22" s="36"/>
      <c r="V22" s="36"/>
      <c r="W22" s="36"/>
      <c r="X22" s="36"/>
      <c r="Y22" s="36"/>
      <c r="Z22" s="36"/>
      <c r="AA22" s="36"/>
      <c r="AB22" s="36"/>
      <c r="AC22" s="36"/>
      <c r="AD22" s="36"/>
      <c r="AE22" s="36"/>
    </row>
    <row r="23" spans="1:31" s="2" customFormat="1" ht="12" customHeight="1">
      <c r="A23" s="36"/>
      <c r="B23" s="41"/>
      <c r="C23" s="36"/>
      <c r="D23" s="121" t="s">
        <v>39</v>
      </c>
      <c r="E23" s="36"/>
      <c r="F23" s="36"/>
      <c r="G23" s="36"/>
      <c r="H23" s="36"/>
      <c r="I23" s="121" t="s">
        <v>31</v>
      </c>
      <c r="J23" s="112" t="str">
        <f>IF('Rekapitulace stavby'!AN19="","",'Rekapitulace stavby'!AN19)</f>
        <v/>
      </c>
      <c r="K23" s="36"/>
      <c r="L23" s="53"/>
      <c r="S23" s="36"/>
      <c r="T23" s="36"/>
      <c r="U23" s="36"/>
      <c r="V23" s="36"/>
      <c r="W23" s="36"/>
      <c r="X23" s="36"/>
      <c r="Y23" s="36"/>
      <c r="Z23" s="36"/>
      <c r="AA23" s="36"/>
      <c r="AB23" s="36"/>
      <c r="AC23" s="36"/>
      <c r="AD23" s="36"/>
      <c r="AE23" s="36"/>
    </row>
    <row r="24" spans="1:31" s="2" customFormat="1" ht="18" customHeight="1">
      <c r="A24" s="36"/>
      <c r="B24" s="41"/>
      <c r="C24" s="36"/>
      <c r="D24" s="36"/>
      <c r="E24" s="112" t="str">
        <f>IF('Rekapitulace stavby'!E20="","",'Rekapitulace stavby'!E20)</f>
        <v xml:space="preserve"> </v>
      </c>
      <c r="F24" s="36"/>
      <c r="G24" s="36"/>
      <c r="H24" s="36"/>
      <c r="I24" s="121" t="s">
        <v>33</v>
      </c>
      <c r="J24" s="112" t="str">
        <f>IF('Rekapitulace stavby'!AN20="","",'Rekapitulace stavby'!AN20)</f>
        <v/>
      </c>
      <c r="K24" s="36"/>
      <c r="L24" s="53"/>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53"/>
      <c r="S25" s="36"/>
      <c r="T25" s="36"/>
      <c r="U25" s="36"/>
      <c r="V25" s="36"/>
      <c r="W25" s="36"/>
      <c r="X25" s="36"/>
      <c r="Y25" s="36"/>
      <c r="Z25" s="36"/>
      <c r="AA25" s="36"/>
      <c r="AB25" s="36"/>
      <c r="AC25" s="36"/>
      <c r="AD25" s="36"/>
      <c r="AE25" s="36"/>
    </row>
    <row r="26" spans="1:31" s="2" customFormat="1" ht="12" customHeight="1">
      <c r="A26" s="36"/>
      <c r="B26" s="41"/>
      <c r="C26" s="36"/>
      <c r="D26" s="121" t="s">
        <v>40</v>
      </c>
      <c r="E26" s="36"/>
      <c r="F26" s="36"/>
      <c r="G26" s="36"/>
      <c r="H26" s="36"/>
      <c r="I26" s="36"/>
      <c r="J26" s="36"/>
      <c r="K26" s="36"/>
      <c r="L26" s="53"/>
      <c r="S26" s="36"/>
      <c r="T26" s="36"/>
      <c r="U26" s="36"/>
      <c r="V26" s="36"/>
      <c r="W26" s="36"/>
      <c r="X26" s="36"/>
      <c r="Y26" s="36"/>
      <c r="Z26" s="36"/>
      <c r="AA26" s="36"/>
      <c r="AB26" s="36"/>
      <c r="AC26" s="36"/>
      <c r="AD26" s="36"/>
      <c r="AE26" s="36"/>
    </row>
    <row r="27" spans="1:31" s="8" customFormat="1" ht="95.25" customHeight="1">
      <c r="A27" s="123"/>
      <c r="B27" s="124"/>
      <c r="C27" s="123"/>
      <c r="D27" s="123"/>
      <c r="E27" s="330" t="s">
        <v>41</v>
      </c>
      <c r="F27" s="330"/>
      <c r="G27" s="330"/>
      <c r="H27" s="330"/>
      <c r="I27" s="123"/>
      <c r="J27" s="123"/>
      <c r="K27" s="123"/>
      <c r="L27" s="125"/>
      <c r="S27" s="123"/>
      <c r="T27" s="123"/>
      <c r="U27" s="123"/>
      <c r="V27" s="123"/>
      <c r="W27" s="123"/>
      <c r="X27" s="123"/>
      <c r="Y27" s="123"/>
      <c r="Z27" s="123"/>
      <c r="AA27" s="123"/>
      <c r="AB27" s="123"/>
      <c r="AC27" s="123"/>
      <c r="AD27" s="123"/>
      <c r="AE27" s="123"/>
    </row>
    <row r="28" spans="1:31" s="2" customFormat="1" ht="6.95" customHeight="1">
      <c r="A28" s="36"/>
      <c r="B28" s="41"/>
      <c r="C28" s="36"/>
      <c r="D28" s="36"/>
      <c r="E28" s="36"/>
      <c r="F28" s="36"/>
      <c r="G28" s="36"/>
      <c r="H28" s="36"/>
      <c r="I28" s="36"/>
      <c r="J28" s="36"/>
      <c r="K28" s="36"/>
      <c r="L28" s="53"/>
      <c r="S28" s="36"/>
      <c r="T28" s="36"/>
      <c r="U28" s="36"/>
      <c r="V28" s="36"/>
      <c r="W28" s="36"/>
      <c r="X28" s="36"/>
      <c r="Y28" s="36"/>
      <c r="Z28" s="36"/>
      <c r="AA28" s="36"/>
      <c r="AB28" s="36"/>
      <c r="AC28" s="36"/>
      <c r="AD28" s="36"/>
      <c r="AE28" s="36"/>
    </row>
    <row r="29" spans="1:31" s="2" customFormat="1" ht="6.95" customHeight="1">
      <c r="A29" s="36"/>
      <c r="B29" s="41"/>
      <c r="C29" s="36"/>
      <c r="D29" s="126"/>
      <c r="E29" s="126"/>
      <c r="F29" s="126"/>
      <c r="G29" s="126"/>
      <c r="H29" s="126"/>
      <c r="I29" s="126"/>
      <c r="J29" s="126"/>
      <c r="K29" s="126"/>
      <c r="L29" s="53"/>
      <c r="S29" s="36"/>
      <c r="T29" s="36"/>
      <c r="U29" s="36"/>
      <c r="V29" s="36"/>
      <c r="W29" s="36"/>
      <c r="X29" s="36"/>
      <c r="Y29" s="36"/>
      <c r="Z29" s="36"/>
      <c r="AA29" s="36"/>
      <c r="AB29" s="36"/>
      <c r="AC29" s="36"/>
      <c r="AD29" s="36"/>
      <c r="AE29" s="36"/>
    </row>
    <row r="30" spans="1:31" s="2" customFormat="1" ht="25.35" customHeight="1">
      <c r="A30" s="36"/>
      <c r="B30" s="41"/>
      <c r="C30" s="36"/>
      <c r="D30" s="127" t="s">
        <v>42</v>
      </c>
      <c r="E30" s="36"/>
      <c r="F30" s="36"/>
      <c r="G30" s="36"/>
      <c r="H30" s="36"/>
      <c r="I30" s="36"/>
      <c r="J30" s="128">
        <f>ROUND(J123,2)</f>
        <v>0</v>
      </c>
      <c r="K30" s="36"/>
      <c r="L30" s="53"/>
      <c r="S30" s="36"/>
      <c r="T30" s="36"/>
      <c r="U30" s="36"/>
      <c r="V30" s="36"/>
      <c r="W30" s="36"/>
      <c r="X30" s="36"/>
      <c r="Y30" s="36"/>
      <c r="Z30" s="36"/>
      <c r="AA30" s="36"/>
      <c r="AB30" s="36"/>
      <c r="AC30" s="36"/>
      <c r="AD30" s="36"/>
      <c r="AE30" s="36"/>
    </row>
    <row r="31" spans="1:31" s="2" customFormat="1" ht="6.95" customHeight="1">
      <c r="A31" s="36"/>
      <c r="B31" s="41"/>
      <c r="C31" s="36"/>
      <c r="D31" s="126"/>
      <c r="E31" s="126"/>
      <c r="F31" s="126"/>
      <c r="G31" s="126"/>
      <c r="H31" s="126"/>
      <c r="I31" s="126"/>
      <c r="J31" s="126"/>
      <c r="K31" s="126"/>
      <c r="L31" s="53"/>
      <c r="S31" s="36"/>
      <c r="T31" s="36"/>
      <c r="U31" s="36"/>
      <c r="V31" s="36"/>
      <c r="W31" s="36"/>
      <c r="X31" s="36"/>
      <c r="Y31" s="36"/>
      <c r="Z31" s="36"/>
      <c r="AA31" s="36"/>
      <c r="AB31" s="36"/>
      <c r="AC31" s="36"/>
      <c r="AD31" s="36"/>
      <c r="AE31" s="36"/>
    </row>
    <row r="32" spans="1:31" s="2" customFormat="1" ht="14.45" customHeight="1">
      <c r="A32" s="36"/>
      <c r="B32" s="41"/>
      <c r="C32" s="36"/>
      <c r="D32" s="36"/>
      <c r="E32" s="36"/>
      <c r="F32" s="129" t="s">
        <v>44</v>
      </c>
      <c r="G32" s="36"/>
      <c r="H32" s="36"/>
      <c r="I32" s="129" t="s">
        <v>43</v>
      </c>
      <c r="J32" s="129" t="s">
        <v>45</v>
      </c>
      <c r="K32" s="36"/>
      <c r="L32" s="53"/>
      <c r="S32" s="36"/>
      <c r="T32" s="36"/>
      <c r="U32" s="36"/>
      <c r="V32" s="36"/>
      <c r="W32" s="36"/>
      <c r="X32" s="36"/>
      <c r="Y32" s="36"/>
      <c r="Z32" s="36"/>
      <c r="AA32" s="36"/>
      <c r="AB32" s="36"/>
      <c r="AC32" s="36"/>
      <c r="AD32" s="36"/>
      <c r="AE32" s="36"/>
    </row>
    <row r="33" spans="1:31" s="2" customFormat="1" ht="14.45" customHeight="1">
      <c r="A33" s="36"/>
      <c r="B33" s="41"/>
      <c r="C33" s="36"/>
      <c r="D33" s="130" t="s">
        <v>46</v>
      </c>
      <c r="E33" s="121" t="s">
        <v>47</v>
      </c>
      <c r="F33" s="131">
        <f>ROUND((SUM(BE123:BE150)),2)</f>
        <v>0</v>
      </c>
      <c r="G33" s="36"/>
      <c r="H33" s="36"/>
      <c r="I33" s="132">
        <v>0.21</v>
      </c>
      <c r="J33" s="131">
        <f>ROUND(((SUM(BE123:BE150))*I33),2)</f>
        <v>0</v>
      </c>
      <c r="K33" s="36"/>
      <c r="L33" s="53"/>
      <c r="S33" s="36"/>
      <c r="T33" s="36"/>
      <c r="U33" s="36"/>
      <c r="V33" s="36"/>
      <c r="W33" s="36"/>
      <c r="X33" s="36"/>
      <c r="Y33" s="36"/>
      <c r="Z33" s="36"/>
      <c r="AA33" s="36"/>
      <c r="AB33" s="36"/>
      <c r="AC33" s="36"/>
      <c r="AD33" s="36"/>
      <c r="AE33" s="36"/>
    </row>
    <row r="34" spans="1:31" s="2" customFormat="1" ht="14.45" customHeight="1">
      <c r="A34" s="36"/>
      <c r="B34" s="41"/>
      <c r="C34" s="36"/>
      <c r="D34" s="36"/>
      <c r="E34" s="121" t="s">
        <v>48</v>
      </c>
      <c r="F34" s="131">
        <f>ROUND((SUM(BF123:BF150)),2)</f>
        <v>0</v>
      </c>
      <c r="G34" s="36"/>
      <c r="H34" s="36"/>
      <c r="I34" s="132">
        <v>0.15</v>
      </c>
      <c r="J34" s="131">
        <f>ROUND(((SUM(BF123:BF150))*I34),2)</f>
        <v>0</v>
      </c>
      <c r="K34" s="36"/>
      <c r="L34" s="53"/>
      <c r="S34" s="36"/>
      <c r="T34" s="36"/>
      <c r="U34" s="36"/>
      <c r="V34" s="36"/>
      <c r="W34" s="36"/>
      <c r="X34" s="36"/>
      <c r="Y34" s="36"/>
      <c r="Z34" s="36"/>
      <c r="AA34" s="36"/>
      <c r="AB34" s="36"/>
      <c r="AC34" s="36"/>
      <c r="AD34" s="36"/>
      <c r="AE34" s="36"/>
    </row>
    <row r="35" spans="1:31" s="2" customFormat="1" ht="14.45" customHeight="1" hidden="1">
      <c r="A35" s="36"/>
      <c r="B35" s="41"/>
      <c r="C35" s="36"/>
      <c r="D35" s="36"/>
      <c r="E35" s="121" t="s">
        <v>49</v>
      </c>
      <c r="F35" s="131">
        <f>ROUND((SUM(BG123:BG150)),2)</f>
        <v>0</v>
      </c>
      <c r="G35" s="36"/>
      <c r="H35" s="36"/>
      <c r="I35" s="132">
        <v>0.21</v>
      </c>
      <c r="J35" s="131">
        <f>0</f>
        <v>0</v>
      </c>
      <c r="K35" s="36"/>
      <c r="L35" s="53"/>
      <c r="S35" s="36"/>
      <c r="T35" s="36"/>
      <c r="U35" s="36"/>
      <c r="V35" s="36"/>
      <c r="W35" s="36"/>
      <c r="X35" s="36"/>
      <c r="Y35" s="36"/>
      <c r="Z35" s="36"/>
      <c r="AA35" s="36"/>
      <c r="AB35" s="36"/>
      <c r="AC35" s="36"/>
      <c r="AD35" s="36"/>
      <c r="AE35" s="36"/>
    </row>
    <row r="36" spans="1:31" s="2" customFormat="1" ht="14.45" customHeight="1" hidden="1">
      <c r="A36" s="36"/>
      <c r="B36" s="41"/>
      <c r="C36" s="36"/>
      <c r="D36" s="36"/>
      <c r="E36" s="121" t="s">
        <v>50</v>
      </c>
      <c r="F36" s="131">
        <f>ROUND((SUM(BH123:BH150)),2)</f>
        <v>0</v>
      </c>
      <c r="G36" s="36"/>
      <c r="H36" s="36"/>
      <c r="I36" s="132">
        <v>0.15</v>
      </c>
      <c r="J36" s="131">
        <f>0</f>
        <v>0</v>
      </c>
      <c r="K36" s="36"/>
      <c r="L36" s="53"/>
      <c r="S36" s="36"/>
      <c r="T36" s="36"/>
      <c r="U36" s="36"/>
      <c r="V36" s="36"/>
      <c r="W36" s="36"/>
      <c r="X36" s="36"/>
      <c r="Y36" s="36"/>
      <c r="Z36" s="36"/>
      <c r="AA36" s="36"/>
      <c r="AB36" s="36"/>
      <c r="AC36" s="36"/>
      <c r="AD36" s="36"/>
      <c r="AE36" s="36"/>
    </row>
    <row r="37" spans="1:31" s="2" customFormat="1" ht="14.45" customHeight="1" hidden="1">
      <c r="A37" s="36"/>
      <c r="B37" s="41"/>
      <c r="C37" s="36"/>
      <c r="D37" s="36"/>
      <c r="E37" s="121" t="s">
        <v>51</v>
      </c>
      <c r="F37" s="131">
        <f>ROUND((SUM(BI123:BI150)),2)</f>
        <v>0</v>
      </c>
      <c r="G37" s="36"/>
      <c r="H37" s="36"/>
      <c r="I37" s="132">
        <v>0</v>
      </c>
      <c r="J37" s="131">
        <f>0</f>
        <v>0</v>
      </c>
      <c r="K37" s="36"/>
      <c r="L37" s="53"/>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53"/>
      <c r="S38" s="36"/>
      <c r="T38" s="36"/>
      <c r="U38" s="36"/>
      <c r="V38" s="36"/>
      <c r="W38" s="36"/>
      <c r="X38" s="36"/>
      <c r="Y38" s="36"/>
      <c r="Z38" s="36"/>
      <c r="AA38" s="36"/>
      <c r="AB38" s="36"/>
      <c r="AC38" s="36"/>
      <c r="AD38" s="36"/>
      <c r="AE38" s="36"/>
    </row>
    <row r="39" spans="1:31" s="2" customFormat="1" ht="25.35" customHeight="1">
      <c r="A39" s="36"/>
      <c r="B39" s="41"/>
      <c r="C39" s="133"/>
      <c r="D39" s="134" t="s">
        <v>52</v>
      </c>
      <c r="E39" s="135"/>
      <c r="F39" s="135"/>
      <c r="G39" s="136" t="s">
        <v>53</v>
      </c>
      <c r="H39" s="137" t="s">
        <v>54</v>
      </c>
      <c r="I39" s="135"/>
      <c r="J39" s="138">
        <f>SUM(J30:J37)</f>
        <v>0</v>
      </c>
      <c r="K39" s="139"/>
      <c r="L39" s="53"/>
      <c r="S39" s="36"/>
      <c r="T39" s="36"/>
      <c r="U39" s="36"/>
      <c r="V39" s="36"/>
      <c r="W39" s="36"/>
      <c r="X39" s="36"/>
      <c r="Y39" s="36"/>
      <c r="Z39" s="36"/>
      <c r="AA39" s="36"/>
      <c r="AB39" s="36"/>
      <c r="AC39" s="36"/>
      <c r="AD39" s="36"/>
      <c r="AE39" s="36"/>
    </row>
    <row r="40" spans="1:31" s="2" customFormat="1" ht="14.45" customHeight="1">
      <c r="A40" s="36"/>
      <c r="B40" s="41"/>
      <c r="C40" s="36"/>
      <c r="D40" s="36"/>
      <c r="E40" s="36"/>
      <c r="F40" s="36"/>
      <c r="G40" s="36"/>
      <c r="H40" s="36"/>
      <c r="I40" s="36"/>
      <c r="J40" s="36"/>
      <c r="K40" s="36"/>
      <c r="L40" s="53"/>
      <c r="S40" s="36"/>
      <c r="T40" s="36"/>
      <c r="U40" s="36"/>
      <c r="V40" s="36"/>
      <c r="W40" s="36"/>
      <c r="X40" s="36"/>
      <c r="Y40" s="36"/>
      <c r="Z40" s="36"/>
      <c r="AA40" s="36"/>
      <c r="AB40" s="36"/>
      <c r="AC40" s="36"/>
      <c r="AD40" s="36"/>
      <c r="AE40" s="36"/>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3"/>
      <c r="D50" s="140" t="s">
        <v>55</v>
      </c>
      <c r="E50" s="141"/>
      <c r="F50" s="141"/>
      <c r="G50" s="140" t="s">
        <v>56</v>
      </c>
      <c r="H50" s="141"/>
      <c r="I50" s="141"/>
      <c r="J50" s="141"/>
      <c r="K50" s="141"/>
      <c r="L50" s="5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6"/>
      <c r="B61" s="41"/>
      <c r="C61" s="36"/>
      <c r="D61" s="142" t="s">
        <v>57</v>
      </c>
      <c r="E61" s="143"/>
      <c r="F61" s="144" t="s">
        <v>58</v>
      </c>
      <c r="G61" s="142" t="s">
        <v>57</v>
      </c>
      <c r="H61" s="143"/>
      <c r="I61" s="143"/>
      <c r="J61" s="145" t="s">
        <v>58</v>
      </c>
      <c r="K61" s="143"/>
      <c r="L61" s="53"/>
      <c r="S61" s="36"/>
      <c r="T61" s="36"/>
      <c r="U61" s="36"/>
      <c r="V61" s="36"/>
      <c r="W61" s="36"/>
      <c r="X61" s="36"/>
      <c r="Y61" s="36"/>
      <c r="Z61" s="36"/>
      <c r="AA61" s="36"/>
      <c r="AB61" s="36"/>
      <c r="AC61" s="36"/>
      <c r="AD61" s="36"/>
      <c r="AE61" s="36"/>
    </row>
    <row r="62" spans="2:12" ht="12">
      <c r="B62" s="21"/>
      <c r="L62" s="21"/>
    </row>
    <row r="63" spans="2:12" ht="12">
      <c r="B63" s="21"/>
      <c r="L63" s="21"/>
    </row>
    <row r="64" spans="2:12" ht="12">
      <c r="B64" s="21"/>
      <c r="L64" s="21"/>
    </row>
    <row r="65" spans="1:31" s="2" customFormat="1" ht="12.75">
      <c r="A65" s="36"/>
      <c r="B65" s="41"/>
      <c r="C65" s="36"/>
      <c r="D65" s="140" t="s">
        <v>59</v>
      </c>
      <c r="E65" s="146"/>
      <c r="F65" s="146"/>
      <c r="G65" s="140" t="s">
        <v>60</v>
      </c>
      <c r="H65" s="146"/>
      <c r="I65" s="146"/>
      <c r="J65" s="146"/>
      <c r="K65" s="146"/>
      <c r="L65" s="53"/>
      <c r="S65" s="36"/>
      <c r="T65" s="36"/>
      <c r="U65" s="36"/>
      <c r="V65" s="36"/>
      <c r="W65" s="36"/>
      <c r="X65" s="36"/>
      <c r="Y65" s="36"/>
      <c r="Z65" s="36"/>
      <c r="AA65" s="36"/>
      <c r="AB65" s="36"/>
      <c r="AC65" s="36"/>
      <c r="AD65" s="36"/>
      <c r="AE65" s="36"/>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6"/>
      <c r="B76" s="41"/>
      <c r="C76" s="36"/>
      <c r="D76" s="142" t="s">
        <v>57</v>
      </c>
      <c r="E76" s="143"/>
      <c r="F76" s="144" t="s">
        <v>58</v>
      </c>
      <c r="G76" s="142" t="s">
        <v>57</v>
      </c>
      <c r="H76" s="143"/>
      <c r="I76" s="143"/>
      <c r="J76" s="145" t="s">
        <v>58</v>
      </c>
      <c r="K76" s="143"/>
      <c r="L76" s="53"/>
      <c r="S76" s="36"/>
      <c r="T76" s="36"/>
      <c r="U76" s="36"/>
      <c r="V76" s="36"/>
      <c r="W76" s="36"/>
      <c r="X76" s="36"/>
      <c r="Y76" s="36"/>
      <c r="Z76" s="36"/>
      <c r="AA76" s="36"/>
      <c r="AB76" s="36"/>
      <c r="AC76" s="36"/>
      <c r="AD76" s="36"/>
      <c r="AE76" s="36"/>
    </row>
    <row r="77" spans="1:31" s="2" customFormat="1" ht="14.45" customHeight="1">
      <c r="A77" s="36"/>
      <c r="B77" s="147"/>
      <c r="C77" s="148"/>
      <c r="D77" s="148"/>
      <c r="E77" s="148"/>
      <c r="F77" s="148"/>
      <c r="G77" s="148"/>
      <c r="H77" s="148"/>
      <c r="I77" s="148"/>
      <c r="J77" s="148"/>
      <c r="K77" s="148"/>
      <c r="L77" s="53"/>
      <c r="S77" s="36"/>
      <c r="T77" s="36"/>
      <c r="U77" s="36"/>
      <c r="V77" s="36"/>
      <c r="W77" s="36"/>
      <c r="X77" s="36"/>
      <c r="Y77" s="36"/>
      <c r="Z77" s="36"/>
      <c r="AA77" s="36"/>
      <c r="AB77" s="36"/>
      <c r="AC77" s="36"/>
      <c r="AD77" s="36"/>
      <c r="AE77" s="36"/>
    </row>
    <row r="81" spans="1:31" s="2" customFormat="1" ht="6.95" customHeight="1">
      <c r="A81" s="36"/>
      <c r="B81" s="149"/>
      <c r="C81" s="150"/>
      <c r="D81" s="150"/>
      <c r="E81" s="150"/>
      <c r="F81" s="150"/>
      <c r="G81" s="150"/>
      <c r="H81" s="150"/>
      <c r="I81" s="150"/>
      <c r="J81" s="150"/>
      <c r="K81" s="150"/>
      <c r="L81" s="53"/>
      <c r="S81" s="36"/>
      <c r="T81" s="36"/>
      <c r="U81" s="36"/>
      <c r="V81" s="36"/>
      <c r="W81" s="36"/>
      <c r="X81" s="36"/>
      <c r="Y81" s="36"/>
      <c r="Z81" s="36"/>
      <c r="AA81" s="36"/>
      <c r="AB81" s="36"/>
      <c r="AC81" s="36"/>
      <c r="AD81" s="36"/>
      <c r="AE81" s="36"/>
    </row>
    <row r="82" spans="1:31" s="2" customFormat="1" ht="24.95" customHeight="1">
      <c r="A82" s="36"/>
      <c r="B82" s="37"/>
      <c r="C82" s="24" t="s">
        <v>121</v>
      </c>
      <c r="D82" s="38"/>
      <c r="E82" s="38"/>
      <c r="F82" s="38"/>
      <c r="G82" s="38"/>
      <c r="H82" s="38"/>
      <c r="I82" s="38"/>
      <c r="J82" s="38"/>
      <c r="K82" s="38"/>
      <c r="L82" s="53"/>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38"/>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38"/>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22" t="str">
        <f>E7</f>
        <v>LF objekt ZZ – rekonstrukce krovu, střechy, zateplení a výměna oken</v>
      </c>
      <c r="F85" s="323"/>
      <c r="G85" s="323"/>
      <c r="H85" s="323"/>
      <c r="I85" s="38"/>
      <c r="J85" s="38"/>
      <c r="K85" s="38"/>
      <c r="L85" s="53"/>
      <c r="S85" s="36"/>
      <c r="T85" s="36"/>
      <c r="U85" s="36"/>
      <c r="V85" s="36"/>
      <c r="W85" s="36"/>
      <c r="X85" s="36"/>
      <c r="Y85" s="36"/>
      <c r="Z85" s="36"/>
      <c r="AA85" s="36"/>
      <c r="AB85" s="36"/>
      <c r="AC85" s="36"/>
      <c r="AD85" s="36"/>
      <c r="AE85" s="36"/>
    </row>
    <row r="86" spans="1:31" s="2" customFormat="1" ht="12" customHeight="1">
      <c r="A86" s="36"/>
      <c r="B86" s="37"/>
      <c r="C86" s="30" t="s">
        <v>117</v>
      </c>
      <c r="D86" s="38"/>
      <c r="E86" s="38"/>
      <c r="F86" s="38"/>
      <c r="G86" s="38"/>
      <c r="H86" s="38"/>
      <c r="I86" s="38"/>
      <c r="J86" s="38"/>
      <c r="K86" s="38"/>
      <c r="L86" s="53"/>
      <c r="S86" s="36"/>
      <c r="T86" s="36"/>
      <c r="U86" s="36"/>
      <c r="V86" s="36"/>
      <c r="W86" s="36"/>
      <c r="X86" s="36"/>
      <c r="Y86" s="36"/>
      <c r="Z86" s="36"/>
      <c r="AA86" s="36"/>
      <c r="AB86" s="36"/>
      <c r="AC86" s="36"/>
      <c r="AD86" s="36"/>
      <c r="AE86" s="36"/>
    </row>
    <row r="87" spans="1:31" s="2" customFormat="1" ht="16.5" customHeight="1">
      <c r="A87" s="36"/>
      <c r="B87" s="37"/>
      <c r="C87" s="38"/>
      <c r="D87" s="38"/>
      <c r="E87" s="310" t="str">
        <f>E9</f>
        <v xml:space="preserve">VON - VEDLEJŠÍ A OSTATNÍ NÁKLADY STAVBY </v>
      </c>
      <c r="F87" s="321"/>
      <c r="G87" s="321"/>
      <c r="H87" s="321"/>
      <c r="I87" s="38"/>
      <c r="J87" s="38"/>
      <c r="K87" s="38"/>
      <c r="L87" s="53"/>
      <c r="S87" s="36"/>
      <c r="T87" s="36"/>
      <c r="U87" s="36"/>
      <c r="V87" s="36"/>
      <c r="W87" s="36"/>
      <c r="X87" s="36"/>
      <c r="Y87" s="36"/>
      <c r="Z87" s="36"/>
      <c r="AA87" s="36"/>
      <c r="AB87" s="36"/>
      <c r="AC87" s="36"/>
      <c r="AD87" s="36"/>
      <c r="AE87" s="36"/>
    </row>
    <row r="88" spans="1:31" s="2" customFormat="1" ht="6.95" customHeight="1">
      <c r="A88" s="36"/>
      <c r="B88" s="37"/>
      <c r="C88" s="38"/>
      <c r="D88" s="38"/>
      <c r="E88" s="38"/>
      <c r="F88" s="38"/>
      <c r="G88" s="38"/>
      <c r="H88" s="38"/>
      <c r="I88" s="38"/>
      <c r="J88" s="38"/>
      <c r="K88" s="38"/>
      <c r="L88" s="53"/>
      <c r="S88" s="36"/>
      <c r="T88" s="36"/>
      <c r="U88" s="36"/>
      <c r="V88" s="36"/>
      <c r="W88" s="36"/>
      <c r="X88" s="36"/>
      <c r="Y88" s="36"/>
      <c r="Z88" s="36"/>
      <c r="AA88" s="36"/>
      <c r="AB88" s="36"/>
      <c r="AC88" s="36"/>
      <c r="AD88" s="36"/>
      <c r="AE88" s="36"/>
    </row>
    <row r="89" spans="1:31" s="2" customFormat="1" ht="12" customHeight="1">
      <c r="A89" s="36"/>
      <c r="B89" s="37"/>
      <c r="C89" s="30" t="s">
        <v>22</v>
      </c>
      <c r="D89" s="38"/>
      <c r="E89" s="38"/>
      <c r="F89" s="28" t="str">
        <f>F12</f>
        <v xml:space="preserve"> </v>
      </c>
      <c r="G89" s="38"/>
      <c r="H89" s="38"/>
      <c r="I89" s="30" t="s">
        <v>24</v>
      </c>
      <c r="J89" s="68" t="str">
        <f>IF(J12="","",J12)</f>
        <v>11. 9. 2021</v>
      </c>
      <c r="K89" s="38"/>
      <c r="L89" s="53"/>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38"/>
      <c r="J90" s="38"/>
      <c r="K90" s="38"/>
      <c r="L90" s="53"/>
      <c r="S90" s="36"/>
      <c r="T90" s="36"/>
      <c r="U90" s="36"/>
      <c r="V90" s="36"/>
      <c r="W90" s="36"/>
      <c r="X90" s="36"/>
      <c r="Y90" s="36"/>
      <c r="Z90" s="36"/>
      <c r="AA90" s="36"/>
      <c r="AB90" s="36"/>
      <c r="AC90" s="36"/>
      <c r="AD90" s="36"/>
      <c r="AE90" s="36"/>
    </row>
    <row r="91" spans="1:31" s="2" customFormat="1" ht="25.7" customHeight="1">
      <c r="A91" s="36"/>
      <c r="B91" s="37"/>
      <c r="C91" s="30" t="s">
        <v>30</v>
      </c>
      <c r="D91" s="38"/>
      <c r="E91" s="38"/>
      <c r="F91" s="28" t="str">
        <f>E15</f>
        <v xml:space="preserve">Ostravská univerzita </v>
      </c>
      <c r="G91" s="38"/>
      <c r="H91" s="38"/>
      <c r="I91" s="30" t="s">
        <v>36</v>
      </c>
      <c r="J91" s="34" t="str">
        <f>E21</f>
        <v>MARPO s.r.o., 28. října 66/201, Ostrava</v>
      </c>
      <c r="K91" s="38"/>
      <c r="L91" s="53"/>
      <c r="S91" s="36"/>
      <c r="T91" s="36"/>
      <c r="U91" s="36"/>
      <c r="V91" s="36"/>
      <c r="W91" s="36"/>
      <c r="X91" s="36"/>
      <c r="Y91" s="36"/>
      <c r="Z91" s="36"/>
      <c r="AA91" s="36"/>
      <c r="AB91" s="36"/>
      <c r="AC91" s="36"/>
      <c r="AD91" s="36"/>
      <c r="AE91" s="36"/>
    </row>
    <row r="92" spans="1:31" s="2" customFormat="1" ht="15.2" customHeight="1">
      <c r="A92" s="36"/>
      <c r="B92" s="37"/>
      <c r="C92" s="30" t="s">
        <v>34</v>
      </c>
      <c r="D92" s="38"/>
      <c r="E92" s="38"/>
      <c r="F92" s="28" t="str">
        <f>IF(E18="","",E18)</f>
        <v>Vyplň údaj</v>
      </c>
      <c r="G92" s="38"/>
      <c r="H92" s="38"/>
      <c r="I92" s="30" t="s">
        <v>39</v>
      </c>
      <c r="J92" s="34" t="str">
        <f>E24</f>
        <v xml:space="preserve"> </v>
      </c>
      <c r="K92" s="38"/>
      <c r="L92" s="53"/>
      <c r="S92" s="36"/>
      <c r="T92" s="36"/>
      <c r="U92" s="36"/>
      <c r="V92" s="36"/>
      <c r="W92" s="36"/>
      <c r="X92" s="36"/>
      <c r="Y92" s="36"/>
      <c r="Z92" s="36"/>
      <c r="AA92" s="36"/>
      <c r="AB92" s="36"/>
      <c r="AC92" s="36"/>
      <c r="AD92" s="36"/>
      <c r="AE92" s="36"/>
    </row>
    <row r="93" spans="1:31" s="2" customFormat="1" ht="10.35" customHeight="1">
      <c r="A93" s="36"/>
      <c r="B93" s="37"/>
      <c r="C93" s="38"/>
      <c r="D93" s="38"/>
      <c r="E93" s="38"/>
      <c r="F93" s="38"/>
      <c r="G93" s="38"/>
      <c r="H93" s="38"/>
      <c r="I93" s="38"/>
      <c r="J93" s="38"/>
      <c r="K93" s="38"/>
      <c r="L93" s="53"/>
      <c r="S93" s="36"/>
      <c r="T93" s="36"/>
      <c r="U93" s="36"/>
      <c r="V93" s="36"/>
      <c r="W93" s="36"/>
      <c r="X93" s="36"/>
      <c r="Y93" s="36"/>
      <c r="Z93" s="36"/>
      <c r="AA93" s="36"/>
      <c r="AB93" s="36"/>
      <c r="AC93" s="36"/>
      <c r="AD93" s="36"/>
      <c r="AE93" s="36"/>
    </row>
    <row r="94" spans="1:31" s="2" customFormat="1" ht="29.25" customHeight="1">
      <c r="A94" s="36"/>
      <c r="B94" s="37"/>
      <c r="C94" s="151" t="s">
        <v>122</v>
      </c>
      <c r="D94" s="152"/>
      <c r="E94" s="152"/>
      <c r="F94" s="152"/>
      <c r="G94" s="152"/>
      <c r="H94" s="152"/>
      <c r="I94" s="152"/>
      <c r="J94" s="153" t="s">
        <v>123</v>
      </c>
      <c r="K94" s="152"/>
      <c r="L94" s="53"/>
      <c r="S94" s="36"/>
      <c r="T94" s="36"/>
      <c r="U94" s="36"/>
      <c r="V94" s="36"/>
      <c r="W94" s="36"/>
      <c r="X94" s="36"/>
      <c r="Y94" s="36"/>
      <c r="Z94" s="36"/>
      <c r="AA94" s="36"/>
      <c r="AB94" s="36"/>
      <c r="AC94" s="36"/>
      <c r="AD94" s="36"/>
      <c r="AE94" s="36"/>
    </row>
    <row r="95" spans="1:31" s="2" customFormat="1" ht="10.35" customHeight="1">
      <c r="A95" s="36"/>
      <c r="B95" s="37"/>
      <c r="C95" s="38"/>
      <c r="D95" s="38"/>
      <c r="E95" s="38"/>
      <c r="F95" s="38"/>
      <c r="G95" s="38"/>
      <c r="H95" s="38"/>
      <c r="I95" s="38"/>
      <c r="J95" s="38"/>
      <c r="K95" s="38"/>
      <c r="L95" s="53"/>
      <c r="S95" s="36"/>
      <c r="T95" s="36"/>
      <c r="U95" s="36"/>
      <c r="V95" s="36"/>
      <c r="W95" s="36"/>
      <c r="X95" s="36"/>
      <c r="Y95" s="36"/>
      <c r="Z95" s="36"/>
      <c r="AA95" s="36"/>
      <c r="AB95" s="36"/>
      <c r="AC95" s="36"/>
      <c r="AD95" s="36"/>
      <c r="AE95" s="36"/>
    </row>
    <row r="96" spans="1:47" s="2" customFormat="1" ht="22.9" customHeight="1">
      <c r="A96" s="36"/>
      <c r="B96" s="37"/>
      <c r="C96" s="154" t="s">
        <v>124</v>
      </c>
      <c r="D96" s="38"/>
      <c r="E96" s="38"/>
      <c r="F96" s="38"/>
      <c r="G96" s="38"/>
      <c r="H96" s="38"/>
      <c r="I96" s="38"/>
      <c r="J96" s="86">
        <f>J123</f>
        <v>0</v>
      </c>
      <c r="K96" s="38"/>
      <c r="L96" s="53"/>
      <c r="S96" s="36"/>
      <c r="T96" s="36"/>
      <c r="U96" s="36"/>
      <c r="V96" s="36"/>
      <c r="W96" s="36"/>
      <c r="X96" s="36"/>
      <c r="Y96" s="36"/>
      <c r="Z96" s="36"/>
      <c r="AA96" s="36"/>
      <c r="AB96" s="36"/>
      <c r="AC96" s="36"/>
      <c r="AD96" s="36"/>
      <c r="AE96" s="36"/>
      <c r="AU96" s="18" t="s">
        <v>125</v>
      </c>
    </row>
    <row r="97" spans="2:12" s="9" customFormat="1" ht="24.95" customHeight="1">
      <c r="B97" s="155"/>
      <c r="C97" s="156"/>
      <c r="D97" s="157" t="s">
        <v>1746</v>
      </c>
      <c r="E97" s="158"/>
      <c r="F97" s="158"/>
      <c r="G97" s="158"/>
      <c r="H97" s="158"/>
      <c r="I97" s="158"/>
      <c r="J97" s="159">
        <f>J124</f>
        <v>0</v>
      </c>
      <c r="K97" s="156"/>
      <c r="L97" s="160"/>
    </row>
    <row r="98" spans="2:12" s="10" customFormat="1" ht="19.9" customHeight="1">
      <c r="B98" s="161"/>
      <c r="C98" s="106"/>
      <c r="D98" s="162" t="s">
        <v>1747</v>
      </c>
      <c r="E98" s="163"/>
      <c r="F98" s="163"/>
      <c r="G98" s="163"/>
      <c r="H98" s="163"/>
      <c r="I98" s="163"/>
      <c r="J98" s="164">
        <f>J125</f>
        <v>0</v>
      </c>
      <c r="K98" s="106"/>
      <c r="L98" s="165"/>
    </row>
    <row r="99" spans="2:12" s="10" customFormat="1" ht="19.9" customHeight="1">
      <c r="B99" s="161"/>
      <c r="C99" s="106"/>
      <c r="D99" s="162" t="s">
        <v>1748</v>
      </c>
      <c r="E99" s="163"/>
      <c r="F99" s="163"/>
      <c r="G99" s="163"/>
      <c r="H99" s="163"/>
      <c r="I99" s="163"/>
      <c r="J99" s="164">
        <f>J130</f>
        <v>0</v>
      </c>
      <c r="K99" s="106"/>
      <c r="L99" s="165"/>
    </row>
    <row r="100" spans="2:12" s="10" customFormat="1" ht="19.9" customHeight="1">
      <c r="B100" s="161"/>
      <c r="C100" s="106"/>
      <c r="D100" s="162" t="s">
        <v>1749</v>
      </c>
      <c r="E100" s="163"/>
      <c r="F100" s="163"/>
      <c r="G100" s="163"/>
      <c r="H100" s="163"/>
      <c r="I100" s="163"/>
      <c r="J100" s="164">
        <f>J133</f>
        <v>0</v>
      </c>
      <c r="K100" s="106"/>
      <c r="L100" s="165"/>
    </row>
    <row r="101" spans="2:12" s="10" customFormat="1" ht="19.9" customHeight="1">
      <c r="B101" s="161"/>
      <c r="C101" s="106"/>
      <c r="D101" s="162" t="s">
        <v>1750</v>
      </c>
      <c r="E101" s="163"/>
      <c r="F101" s="163"/>
      <c r="G101" s="163"/>
      <c r="H101" s="163"/>
      <c r="I101" s="163"/>
      <c r="J101" s="164">
        <f>J140</f>
        <v>0</v>
      </c>
      <c r="K101" s="106"/>
      <c r="L101" s="165"/>
    </row>
    <row r="102" spans="2:12" s="10" customFormat="1" ht="19.9" customHeight="1">
      <c r="B102" s="161"/>
      <c r="C102" s="106"/>
      <c r="D102" s="162" t="s">
        <v>1751</v>
      </c>
      <c r="E102" s="163"/>
      <c r="F102" s="163"/>
      <c r="G102" s="163"/>
      <c r="H102" s="163"/>
      <c r="I102" s="163"/>
      <c r="J102" s="164">
        <f>J145</f>
        <v>0</v>
      </c>
      <c r="K102" s="106"/>
      <c r="L102" s="165"/>
    </row>
    <row r="103" spans="2:12" s="10" customFormat="1" ht="19.9" customHeight="1">
      <c r="B103" s="161"/>
      <c r="C103" s="106"/>
      <c r="D103" s="162" t="s">
        <v>1752</v>
      </c>
      <c r="E103" s="163"/>
      <c r="F103" s="163"/>
      <c r="G103" s="163"/>
      <c r="H103" s="163"/>
      <c r="I103" s="163"/>
      <c r="J103" s="164">
        <f>J148</f>
        <v>0</v>
      </c>
      <c r="K103" s="106"/>
      <c r="L103" s="165"/>
    </row>
    <row r="104" spans="1:31" s="2" customFormat="1" ht="21.75" customHeight="1">
      <c r="A104" s="36"/>
      <c r="B104" s="37"/>
      <c r="C104" s="38"/>
      <c r="D104" s="38"/>
      <c r="E104" s="38"/>
      <c r="F104" s="38"/>
      <c r="G104" s="38"/>
      <c r="H104" s="38"/>
      <c r="I104" s="38"/>
      <c r="J104" s="38"/>
      <c r="K104" s="38"/>
      <c r="L104" s="53"/>
      <c r="S104" s="36"/>
      <c r="T104" s="36"/>
      <c r="U104" s="36"/>
      <c r="V104" s="36"/>
      <c r="W104" s="36"/>
      <c r="X104" s="36"/>
      <c r="Y104" s="36"/>
      <c r="Z104" s="36"/>
      <c r="AA104" s="36"/>
      <c r="AB104" s="36"/>
      <c r="AC104" s="36"/>
      <c r="AD104" s="36"/>
      <c r="AE104" s="36"/>
    </row>
    <row r="105" spans="1:31" s="2" customFormat="1" ht="6.95" customHeight="1">
      <c r="A105" s="36"/>
      <c r="B105" s="56"/>
      <c r="C105" s="57"/>
      <c r="D105" s="57"/>
      <c r="E105" s="57"/>
      <c r="F105" s="57"/>
      <c r="G105" s="57"/>
      <c r="H105" s="57"/>
      <c r="I105" s="57"/>
      <c r="J105" s="57"/>
      <c r="K105" s="57"/>
      <c r="L105" s="53"/>
      <c r="S105" s="36"/>
      <c r="T105" s="36"/>
      <c r="U105" s="36"/>
      <c r="V105" s="36"/>
      <c r="W105" s="36"/>
      <c r="X105" s="36"/>
      <c r="Y105" s="36"/>
      <c r="Z105" s="36"/>
      <c r="AA105" s="36"/>
      <c r="AB105" s="36"/>
      <c r="AC105" s="36"/>
      <c r="AD105" s="36"/>
      <c r="AE105" s="36"/>
    </row>
    <row r="109" spans="1:31" s="2" customFormat="1" ht="6.95" customHeight="1">
      <c r="A109" s="36"/>
      <c r="B109" s="58"/>
      <c r="C109" s="59"/>
      <c r="D109" s="59"/>
      <c r="E109" s="59"/>
      <c r="F109" s="59"/>
      <c r="G109" s="59"/>
      <c r="H109" s="59"/>
      <c r="I109" s="59"/>
      <c r="J109" s="59"/>
      <c r="K109" s="59"/>
      <c r="L109" s="53"/>
      <c r="S109" s="36"/>
      <c r="T109" s="36"/>
      <c r="U109" s="36"/>
      <c r="V109" s="36"/>
      <c r="W109" s="36"/>
      <c r="X109" s="36"/>
      <c r="Y109" s="36"/>
      <c r="Z109" s="36"/>
      <c r="AA109" s="36"/>
      <c r="AB109" s="36"/>
      <c r="AC109" s="36"/>
      <c r="AD109" s="36"/>
      <c r="AE109" s="36"/>
    </row>
    <row r="110" spans="1:31" s="2" customFormat="1" ht="24.95" customHeight="1">
      <c r="A110" s="36"/>
      <c r="B110" s="37"/>
      <c r="C110" s="24" t="s">
        <v>147</v>
      </c>
      <c r="D110" s="38"/>
      <c r="E110" s="38"/>
      <c r="F110" s="38"/>
      <c r="G110" s="38"/>
      <c r="H110" s="38"/>
      <c r="I110" s="38"/>
      <c r="J110" s="38"/>
      <c r="K110" s="38"/>
      <c r="L110" s="53"/>
      <c r="S110" s="36"/>
      <c r="T110" s="36"/>
      <c r="U110" s="36"/>
      <c r="V110" s="36"/>
      <c r="W110" s="36"/>
      <c r="X110" s="36"/>
      <c r="Y110" s="36"/>
      <c r="Z110" s="36"/>
      <c r="AA110" s="36"/>
      <c r="AB110" s="36"/>
      <c r="AC110" s="36"/>
      <c r="AD110" s="36"/>
      <c r="AE110" s="36"/>
    </row>
    <row r="111" spans="1:31" s="2" customFormat="1" ht="6.95" customHeight="1">
      <c r="A111" s="36"/>
      <c r="B111" s="37"/>
      <c r="C111" s="38"/>
      <c r="D111" s="38"/>
      <c r="E111" s="38"/>
      <c r="F111" s="38"/>
      <c r="G111" s="38"/>
      <c r="H111" s="38"/>
      <c r="I111" s="38"/>
      <c r="J111" s="38"/>
      <c r="K111" s="38"/>
      <c r="L111" s="53"/>
      <c r="S111" s="36"/>
      <c r="T111" s="36"/>
      <c r="U111" s="36"/>
      <c r="V111" s="36"/>
      <c r="W111" s="36"/>
      <c r="X111" s="36"/>
      <c r="Y111" s="36"/>
      <c r="Z111" s="36"/>
      <c r="AA111" s="36"/>
      <c r="AB111" s="36"/>
      <c r="AC111" s="36"/>
      <c r="AD111" s="36"/>
      <c r="AE111" s="36"/>
    </row>
    <row r="112" spans="1:31" s="2" customFormat="1" ht="12" customHeight="1">
      <c r="A112" s="36"/>
      <c r="B112" s="37"/>
      <c r="C112" s="30" t="s">
        <v>16</v>
      </c>
      <c r="D112" s="38"/>
      <c r="E112" s="38"/>
      <c r="F112" s="38"/>
      <c r="G112" s="38"/>
      <c r="H112" s="38"/>
      <c r="I112" s="38"/>
      <c r="J112" s="38"/>
      <c r="K112" s="38"/>
      <c r="L112" s="53"/>
      <c r="S112" s="36"/>
      <c r="T112" s="36"/>
      <c r="U112" s="36"/>
      <c r="V112" s="36"/>
      <c r="W112" s="36"/>
      <c r="X112" s="36"/>
      <c r="Y112" s="36"/>
      <c r="Z112" s="36"/>
      <c r="AA112" s="36"/>
      <c r="AB112" s="36"/>
      <c r="AC112" s="36"/>
      <c r="AD112" s="36"/>
      <c r="AE112" s="36"/>
    </row>
    <row r="113" spans="1:31" s="2" customFormat="1" ht="16.5" customHeight="1">
      <c r="A113" s="36"/>
      <c r="B113" s="37"/>
      <c r="C113" s="38"/>
      <c r="D113" s="38"/>
      <c r="E113" s="322" t="str">
        <f>E7</f>
        <v>LF objekt ZZ – rekonstrukce krovu, střechy, zateplení a výměna oken</v>
      </c>
      <c r="F113" s="323"/>
      <c r="G113" s="323"/>
      <c r="H113" s="323"/>
      <c r="I113" s="38"/>
      <c r="J113" s="38"/>
      <c r="K113" s="38"/>
      <c r="L113" s="53"/>
      <c r="S113" s="36"/>
      <c r="T113" s="36"/>
      <c r="U113" s="36"/>
      <c r="V113" s="36"/>
      <c r="W113" s="36"/>
      <c r="X113" s="36"/>
      <c r="Y113" s="36"/>
      <c r="Z113" s="36"/>
      <c r="AA113" s="36"/>
      <c r="AB113" s="36"/>
      <c r="AC113" s="36"/>
      <c r="AD113" s="36"/>
      <c r="AE113" s="36"/>
    </row>
    <row r="114" spans="1:31" s="2" customFormat="1" ht="12" customHeight="1">
      <c r="A114" s="36"/>
      <c r="B114" s="37"/>
      <c r="C114" s="30" t="s">
        <v>117</v>
      </c>
      <c r="D114" s="38"/>
      <c r="E114" s="38"/>
      <c r="F114" s="38"/>
      <c r="G114" s="38"/>
      <c r="H114" s="38"/>
      <c r="I114" s="38"/>
      <c r="J114" s="38"/>
      <c r="K114" s="38"/>
      <c r="L114" s="53"/>
      <c r="S114" s="36"/>
      <c r="T114" s="36"/>
      <c r="U114" s="36"/>
      <c r="V114" s="36"/>
      <c r="W114" s="36"/>
      <c r="X114" s="36"/>
      <c r="Y114" s="36"/>
      <c r="Z114" s="36"/>
      <c r="AA114" s="36"/>
      <c r="AB114" s="36"/>
      <c r="AC114" s="36"/>
      <c r="AD114" s="36"/>
      <c r="AE114" s="36"/>
    </row>
    <row r="115" spans="1:31" s="2" customFormat="1" ht="16.5" customHeight="1">
      <c r="A115" s="36"/>
      <c r="B115" s="37"/>
      <c r="C115" s="38"/>
      <c r="D115" s="38"/>
      <c r="E115" s="310" t="str">
        <f>E9</f>
        <v xml:space="preserve">VON - VEDLEJŠÍ A OSTATNÍ NÁKLADY STAVBY </v>
      </c>
      <c r="F115" s="321"/>
      <c r="G115" s="321"/>
      <c r="H115" s="321"/>
      <c r="I115" s="38"/>
      <c r="J115" s="38"/>
      <c r="K115" s="38"/>
      <c r="L115" s="53"/>
      <c r="S115" s="36"/>
      <c r="T115" s="36"/>
      <c r="U115" s="36"/>
      <c r="V115" s="36"/>
      <c r="W115" s="36"/>
      <c r="X115" s="36"/>
      <c r="Y115" s="36"/>
      <c r="Z115" s="36"/>
      <c r="AA115" s="36"/>
      <c r="AB115" s="36"/>
      <c r="AC115" s="36"/>
      <c r="AD115" s="36"/>
      <c r="AE115" s="36"/>
    </row>
    <row r="116" spans="1:31" s="2" customFormat="1" ht="6.95" customHeight="1">
      <c r="A116" s="36"/>
      <c r="B116" s="37"/>
      <c r="C116" s="38"/>
      <c r="D116" s="38"/>
      <c r="E116" s="38"/>
      <c r="F116" s="38"/>
      <c r="G116" s="38"/>
      <c r="H116" s="38"/>
      <c r="I116" s="38"/>
      <c r="J116" s="38"/>
      <c r="K116" s="38"/>
      <c r="L116" s="53"/>
      <c r="S116" s="36"/>
      <c r="T116" s="36"/>
      <c r="U116" s="36"/>
      <c r="V116" s="36"/>
      <c r="W116" s="36"/>
      <c r="X116" s="36"/>
      <c r="Y116" s="36"/>
      <c r="Z116" s="36"/>
      <c r="AA116" s="36"/>
      <c r="AB116" s="36"/>
      <c r="AC116" s="36"/>
      <c r="AD116" s="36"/>
      <c r="AE116" s="36"/>
    </row>
    <row r="117" spans="1:31" s="2" customFormat="1" ht="12" customHeight="1">
      <c r="A117" s="36"/>
      <c r="B117" s="37"/>
      <c r="C117" s="30" t="s">
        <v>22</v>
      </c>
      <c r="D117" s="38"/>
      <c r="E117" s="38"/>
      <c r="F117" s="28" t="str">
        <f>F12</f>
        <v xml:space="preserve"> </v>
      </c>
      <c r="G117" s="38"/>
      <c r="H117" s="38"/>
      <c r="I117" s="30" t="s">
        <v>24</v>
      </c>
      <c r="J117" s="68" t="str">
        <f>IF(J12="","",J12)</f>
        <v>11. 9. 2021</v>
      </c>
      <c r="K117" s="38"/>
      <c r="L117" s="53"/>
      <c r="S117" s="36"/>
      <c r="T117" s="36"/>
      <c r="U117" s="36"/>
      <c r="V117" s="36"/>
      <c r="W117" s="36"/>
      <c r="X117" s="36"/>
      <c r="Y117" s="36"/>
      <c r="Z117" s="36"/>
      <c r="AA117" s="36"/>
      <c r="AB117" s="36"/>
      <c r="AC117" s="36"/>
      <c r="AD117" s="36"/>
      <c r="AE117" s="36"/>
    </row>
    <row r="118" spans="1:31" s="2" customFormat="1" ht="6.95" customHeight="1">
      <c r="A118" s="36"/>
      <c r="B118" s="37"/>
      <c r="C118" s="38"/>
      <c r="D118" s="38"/>
      <c r="E118" s="38"/>
      <c r="F118" s="38"/>
      <c r="G118" s="38"/>
      <c r="H118" s="38"/>
      <c r="I118" s="38"/>
      <c r="J118" s="38"/>
      <c r="K118" s="38"/>
      <c r="L118" s="53"/>
      <c r="S118" s="36"/>
      <c r="T118" s="36"/>
      <c r="U118" s="36"/>
      <c r="V118" s="36"/>
      <c r="W118" s="36"/>
      <c r="X118" s="36"/>
      <c r="Y118" s="36"/>
      <c r="Z118" s="36"/>
      <c r="AA118" s="36"/>
      <c r="AB118" s="36"/>
      <c r="AC118" s="36"/>
      <c r="AD118" s="36"/>
      <c r="AE118" s="36"/>
    </row>
    <row r="119" spans="1:31" s="2" customFormat="1" ht="25.7" customHeight="1">
      <c r="A119" s="36"/>
      <c r="B119" s="37"/>
      <c r="C119" s="30" t="s">
        <v>30</v>
      </c>
      <c r="D119" s="38"/>
      <c r="E119" s="38"/>
      <c r="F119" s="28" t="str">
        <f>E15</f>
        <v xml:space="preserve">Ostravská univerzita </v>
      </c>
      <c r="G119" s="38"/>
      <c r="H119" s="38"/>
      <c r="I119" s="30" t="s">
        <v>36</v>
      </c>
      <c r="J119" s="34" t="str">
        <f>E21</f>
        <v>MARPO s.r.o., 28. října 66/201, Ostrava</v>
      </c>
      <c r="K119" s="38"/>
      <c r="L119" s="53"/>
      <c r="S119" s="36"/>
      <c r="T119" s="36"/>
      <c r="U119" s="36"/>
      <c r="V119" s="36"/>
      <c r="W119" s="36"/>
      <c r="X119" s="36"/>
      <c r="Y119" s="36"/>
      <c r="Z119" s="36"/>
      <c r="AA119" s="36"/>
      <c r="AB119" s="36"/>
      <c r="AC119" s="36"/>
      <c r="AD119" s="36"/>
      <c r="AE119" s="36"/>
    </row>
    <row r="120" spans="1:31" s="2" customFormat="1" ht="15.2" customHeight="1">
      <c r="A120" s="36"/>
      <c r="B120" s="37"/>
      <c r="C120" s="30" t="s">
        <v>34</v>
      </c>
      <c r="D120" s="38"/>
      <c r="E120" s="38"/>
      <c r="F120" s="28" t="str">
        <f>IF(E18="","",E18)</f>
        <v>Vyplň údaj</v>
      </c>
      <c r="G120" s="38"/>
      <c r="H120" s="38"/>
      <c r="I120" s="30" t="s">
        <v>39</v>
      </c>
      <c r="J120" s="34" t="str">
        <f>E24</f>
        <v xml:space="preserve"> </v>
      </c>
      <c r="K120" s="38"/>
      <c r="L120" s="53"/>
      <c r="S120" s="36"/>
      <c r="T120" s="36"/>
      <c r="U120" s="36"/>
      <c r="V120" s="36"/>
      <c r="W120" s="36"/>
      <c r="X120" s="36"/>
      <c r="Y120" s="36"/>
      <c r="Z120" s="36"/>
      <c r="AA120" s="36"/>
      <c r="AB120" s="36"/>
      <c r="AC120" s="36"/>
      <c r="AD120" s="36"/>
      <c r="AE120" s="36"/>
    </row>
    <row r="121" spans="1:31" s="2" customFormat="1" ht="10.35" customHeight="1">
      <c r="A121" s="36"/>
      <c r="B121" s="37"/>
      <c r="C121" s="38"/>
      <c r="D121" s="38"/>
      <c r="E121" s="38"/>
      <c r="F121" s="38"/>
      <c r="G121" s="38"/>
      <c r="H121" s="38"/>
      <c r="I121" s="38"/>
      <c r="J121" s="38"/>
      <c r="K121" s="38"/>
      <c r="L121" s="53"/>
      <c r="S121" s="36"/>
      <c r="T121" s="36"/>
      <c r="U121" s="36"/>
      <c r="V121" s="36"/>
      <c r="W121" s="36"/>
      <c r="X121" s="36"/>
      <c r="Y121" s="36"/>
      <c r="Z121" s="36"/>
      <c r="AA121" s="36"/>
      <c r="AB121" s="36"/>
      <c r="AC121" s="36"/>
      <c r="AD121" s="36"/>
      <c r="AE121" s="36"/>
    </row>
    <row r="122" spans="1:31" s="11" customFormat="1" ht="29.25" customHeight="1">
      <c r="A122" s="166"/>
      <c r="B122" s="167"/>
      <c r="C122" s="168" t="s">
        <v>148</v>
      </c>
      <c r="D122" s="169" t="s">
        <v>67</v>
      </c>
      <c r="E122" s="169" t="s">
        <v>63</v>
      </c>
      <c r="F122" s="169" t="s">
        <v>64</v>
      </c>
      <c r="G122" s="169" t="s">
        <v>149</v>
      </c>
      <c r="H122" s="169" t="s">
        <v>150</v>
      </c>
      <c r="I122" s="169" t="s">
        <v>151</v>
      </c>
      <c r="J122" s="169" t="s">
        <v>123</v>
      </c>
      <c r="K122" s="170" t="s">
        <v>152</v>
      </c>
      <c r="L122" s="171"/>
      <c r="M122" s="77" t="s">
        <v>1</v>
      </c>
      <c r="N122" s="78" t="s">
        <v>46</v>
      </c>
      <c r="O122" s="78" t="s">
        <v>153</v>
      </c>
      <c r="P122" s="78" t="s">
        <v>154</v>
      </c>
      <c r="Q122" s="78" t="s">
        <v>155</v>
      </c>
      <c r="R122" s="78" t="s">
        <v>156</v>
      </c>
      <c r="S122" s="78" t="s">
        <v>157</v>
      </c>
      <c r="T122" s="79" t="s">
        <v>158</v>
      </c>
      <c r="U122" s="166"/>
      <c r="V122" s="166"/>
      <c r="W122" s="166"/>
      <c r="X122" s="166"/>
      <c r="Y122" s="166"/>
      <c r="Z122" s="166"/>
      <c r="AA122" s="166"/>
      <c r="AB122" s="166"/>
      <c r="AC122" s="166"/>
      <c r="AD122" s="166"/>
      <c r="AE122" s="166"/>
    </row>
    <row r="123" spans="1:63" s="2" customFormat="1" ht="22.9" customHeight="1">
      <c r="A123" s="36"/>
      <c r="B123" s="37"/>
      <c r="C123" s="84" t="s">
        <v>159</v>
      </c>
      <c r="D123" s="38"/>
      <c r="E123" s="38"/>
      <c r="F123" s="38"/>
      <c r="G123" s="38"/>
      <c r="H123" s="38"/>
      <c r="I123" s="38"/>
      <c r="J123" s="172">
        <f>BK123</f>
        <v>0</v>
      </c>
      <c r="K123" s="38"/>
      <c r="L123" s="41"/>
      <c r="M123" s="80"/>
      <c r="N123" s="173"/>
      <c r="O123" s="81"/>
      <c r="P123" s="174">
        <f>P124</f>
        <v>0</v>
      </c>
      <c r="Q123" s="81"/>
      <c r="R123" s="174">
        <f>R124</f>
        <v>0</v>
      </c>
      <c r="S123" s="81"/>
      <c r="T123" s="175">
        <f>T124</f>
        <v>0</v>
      </c>
      <c r="U123" s="36"/>
      <c r="V123" s="36"/>
      <c r="W123" s="36"/>
      <c r="X123" s="36"/>
      <c r="Y123" s="36"/>
      <c r="Z123" s="36"/>
      <c r="AA123" s="36"/>
      <c r="AB123" s="36"/>
      <c r="AC123" s="36"/>
      <c r="AD123" s="36"/>
      <c r="AE123" s="36"/>
      <c r="AT123" s="18" t="s">
        <v>81</v>
      </c>
      <c r="AU123" s="18" t="s">
        <v>125</v>
      </c>
      <c r="BK123" s="176">
        <f>BK124</f>
        <v>0</v>
      </c>
    </row>
    <row r="124" spans="2:63" s="12" customFormat="1" ht="25.9" customHeight="1">
      <c r="B124" s="177"/>
      <c r="C124" s="178"/>
      <c r="D124" s="179" t="s">
        <v>81</v>
      </c>
      <c r="E124" s="180" t="s">
        <v>1753</v>
      </c>
      <c r="F124" s="180" t="s">
        <v>1753</v>
      </c>
      <c r="G124" s="178"/>
      <c r="H124" s="178"/>
      <c r="I124" s="181"/>
      <c r="J124" s="182">
        <f>BK124</f>
        <v>0</v>
      </c>
      <c r="K124" s="178"/>
      <c r="L124" s="183"/>
      <c r="M124" s="184"/>
      <c r="N124" s="185"/>
      <c r="O124" s="185"/>
      <c r="P124" s="186">
        <f>P125+P130+P133+P140+P145+P148</f>
        <v>0</v>
      </c>
      <c r="Q124" s="185"/>
      <c r="R124" s="186">
        <f>R125+R130+R133+R140+R145+R148</f>
        <v>0</v>
      </c>
      <c r="S124" s="185"/>
      <c r="T124" s="187">
        <f>T125+T130+T133+T140+T145+T148</f>
        <v>0</v>
      </c>
      <c r="AR124" s="188" t="s">
        <v>187</v>
      </c>
      <c r="AT124" s="189" t="s">
        <v>81</v>
      </c>
      <c r="AU124" s="189" t="s">
        <v>82</v>
      </c>
      <c r="AY124" s="188" t="s">
        <v>162</v>
      </c>
      <c r="BK124" s="190">
        <f>BK125+BK130+BK133+BK140+BK145+BK148</f>
        <v>0</v>
      </c>
    </row>
    <row r="125" spans="2:63" s="12" customFormat="1" ht="22.9" customHeight="1">
      <c r="B125" s="177"/>
      <c r="C125" s="178"/>
      <c r="D125" s="179" t="s">
        <v>81</v>
      </c>
      <c r="E125" s="191" t="s">
        <v>1754</v>
      </c>
      <c r="F125" s="191" t="s">
        <v>1755</v>
      </c>
      <c r="G125" s="178"/>
      <c r="H125" s="178"/>
      <c r="I125" s="181"/>
      <c r="J125" s="192">
        <f>BK125</f>
        <v>0</v>
      </c>
      <c r="K125" s="178"/>
      <c r="L125" s="183"/>
      <c r="M125" s="184"/>
      <c r="N125" s="185"/>
      <c r="O125" s="185"/>
      <c r="P125" s="186">
        <f>SUM(P126:P129)</f>
        <v>0</v>
      </c>
      <c r="Q125" s="185"/>
      <c r="R125" s="186">
        <f>SUM(R126:R129)</f>
        <v>0</v>
      </c>
      <c r="S125" s="185"/>
      <c r="T125" s="187">
        <f>SUM(T126:T129)</f>
        <v>0</v>
      </c>
      <c r="AR125" s="188" t="s">
        <v>187</v>
      </c>
      <c r="AT125" s="189" t="s">
        <v>81</v>
      </c>
      <c r="AU125" s="189" t="s">
        <v>89</v>
      </c>
      <c r="AY125" s="188" t="s">
        <v>162</v>
      </c>
      <c r="BK125" s="190">
        <f>SUM(BK126:BK129)</f>
        <v>0</v>
      </c>
    </row>
    <row r="126" spans="1:65" s="2" customFormat="1" ht="16.5" customHeight="1">
      <c r="A126" s="36"/>
      <c r="B126" s="37"/>
      <c r="C126" s="193" t="s">
        <v>89</v>
      </c>
      <c r="D126" s="193" t="s">
        <v>164</v>
      </c>
      <c r="E126" s="194" t="s">
        <v>1756</v>
      </c>
      <c r="F126" s="195" t="s">
        <v>1757</v>
      </c>
      <c r="G126" s="196" t="s">
        <v>989</v>
      </c>
      <c r="H126" s="197">
        <v>1</v>
      </c>
      <c r="I126" s="198"/>
      <c r="J126" s="199">
        <f>ROUND(I126*H126,2)</f>
        <v>0</v>
      </c>
      <c r="K126" s="195" t="s">
        <v>168</v>
      </c>
      <c r="L126" s="41"/>
      <c r="M126" s="200" t="s">
        <v>1</v>
      </c>
      <c r="N126" s="201" t="s">
        <v>47</v>
      </c>
      <c r="O126" s="73"/>
      <c r="P126" s="202">
        <f>O126*H126</f>
        <v>0</v>
      </c>
      <c r="Q126" s="202">
        <v>0</v>
      </c>
      <c r="R126" s="202">
        <f>Q126*H126</f>
        <v>0</v>
      </c>
      <c r="S126" s="202">
        <v>0</v>
      </c>
      <c r="T126" s="203">
        <f>S126*H126</f>
        <v>0</v>
      </c>
      <c r="U126" s="36"/>
      <c r="V126" s="36"/>
      <c r="W126" s="36"/>
      <c r="X126" s="36"/>
      <c r="Y126" s="36"/>
      <c r="Z126" s="36"/>
      <c r="AA126" s="36"/>
      <c r="AB126" s="36"/>
      <c r="AC126" s="36"/>
      <c r="AD126" s="36"/>
      <c r="AE126" s="36"/>
      <c r="AR126" s="204" t="s">
        <v>1758</v>
      </c>
      <c r="AT126" s="204" t="s">
        <v>164</v>
      </c>
      <c r="AU126" s="204" t="s">
        <v>91</v>
      </c>
      <c r="AY126" s="18" t="s">
        <v>162</v>
      </c>
      <c r="BE126" s="205">
        <f>IF(N126="základní",J126,0)</f>
        <v>0</v>
      </c>
      <c r="BF126" s="205">
        <f>IF(N126="snížená",J126,0)</f>
        <v>0</v>
      </c>
      <c r="BG126" s="205">
        <f>IF(N126="zákl. přenesená",J126,0)</f>
        <v>0</v>
      </c>
      <c r="BH126" s="205">
        <f>IF(N126="sníž. přenesená",J126,0)</f>
        <v>0</v>
      </c>
      <c r="BI126" s="205">
        <f>IF(N126="nulová",J126,0)</f>
        <v>0</v>
      </c>
      <c r="BJ126" s="18" t="s">
        <v>89</v>
      </c>
      <c r="BK126" s="205">
        <f>ROUND(I126*H126,2)</f>
        <v>0</v>
      </c>
      <c r="BL126" s="18" t="s">
        <v>1758</v>
      </c>
      <c r="BM126" s="204" t="s">
        <v>1759</v>
      </c>
    </row>
    <row r="127" spans="1:47" s="2" customFormat="1" ht="48.75">
      <c r="A127" s="36"/>
      <c r="B127" s="37"/>
      <c r="C127" s="38"/>
      <c r="D127" s="208" t="s">
        <v>271</v>
      </c>
      <c r="E127" s="38"/>
      <c r="F127" s="250" t="s">
        <v>1760</v>
      </c>
      <c r="G127" s="38"/>
      <c r="H127" s="38"/>
      <c r="I127" s="251"/>
      <c r="J127" s="38"/>
      <c r="K127" s="38"/>
      <c r="L127" s="41"/>
      <c r="M127" s="252"/>
      <c r="N127" s="253"/>
      <c r="O127" s="73"/>
      <c r="P127" s="73"/>
      <c r="Q127" s="73"/>
      <c r="R127" s="73"/>
      <c r="S127" s="73"/>
      <c r="T127" s="74"/>
      <c r="U127" s="36"/>
      <c r="V127" s="36"/>
      <c r="W127" s="36"/>
      <c r="X127" s="36"/>
      <c r="Y127" s="36"/>
      <c r="Z127" s="36"/>
      <c r="AA127" s="36"/>
      <c r="AB127" s="36"/>
      <c r="AC127" s="36"/>
      <c r="AD127" s="36"/>
      <c r="AE127" s="36"/>
      <c r="AT127" s="18" t="s">
        <v>271</v>
      </c>
      <c r="AU127" s="18" t="s">
        <v>91</v>
      </c>
    </row>
    <row r="128" spans="1:65" s="2" customFormat="1" ht="16.5" customHeight="1">
      <c r="A128" s="36"/>
      <c r="B128" s="37"/>
      <c r="C128" s="193" t="s">
        <v>91</v>
      </c>
      <c r="D128" s="193" t="s">
        <v>164</v>
      </c>
      <c r="E128" s="194" t="s">
        <v>1761</v>
      </c>
      <c r="F128" s="195" t="s">
        <v>1762</v>
      </c>
      <c r="G128" s="196" t="s">
        <v>989</v>
      </c>
      <c r="H128" s="197">
        <v>1</v>
      </c>
      <c r="I128" s="198"/>
      <c r="J128" s="199">
        <f>ROUND(I128*H128,2)</f>
        <v>0</v>
      </c>
      <c r="K128" s="195" t="s">
        <v>168</v>
      </c>
      <c r="L128" s="41"/>
      <c r="M128" s="200" t="s">
        <v>1</v>
      </c>
      <c r="N128" s="201" t="s">
        <v>47</v>
      </c>
      <c r="O128" s="73"/>
      <c r="P128" s="202">
        <f>O128*H128</f>
        <v>0</v>
      </c>
      <c r="Q128" s="202">
        <v>0</v>
      </c>
      <c r="R128" s="202">
        <f>Q128*H128</f>
        <v>0</v>
      </c>
      <c r="S128" s="202">
        <v>0</v>
      </c>
      <c r="T128" s="203">
        <f>S128*H128</f>
        <v>0</v>
      </c>
      <c r="U128" s="36"/>
      <c r="V128" s="36"/>
      <c r="W128" s="36"/>
      <c r="X128" s="36"/>
      <c r="Y128" s="36"/>
      <c r="Z128" s="36"/>
      <c r="AA128" s="36"/>
      <c r="AB128" s="36"/>
      <c r="AC128" s="36"/>
      <c r="AD128" s="36"/>
      <c r="AE128" s="36"/>
      <c r="AR128" s="204" t="s">
        <v>1758</v>
      </c>
      <c r="AT128" s="204" t="s">
        <v>164</v>
      </c>
      <c r="AU128" s="204" t="s">
        <v>91</v>
      </c>
      <c r="AY128" s="18" t="s">
        <v>162</v>
      </c>
      <c r="BE128" s="205">
        <f>IF(N128="základní",J128,0)</f>
        <v>0</v>
      </c>
      <c r="BF128" s="205">
        <f>IF(N128="snížená",J128,0)</f>
        <v>0</v>
      </c>
      <c r="BG128" s="205">
        <f>IF(N128="zákl. přenesená",J128,0)</f>
        <v>0</v>
      </c>
      <c r="BH128" s="205">
        <f>IF(N128="sníž. přenesená",J128,0)</f>
        <v>0</v>
      </c>
      <c r="BI128" s="205">
        <f>IF(N128="nulová",J128,0)</f>
        <v>0</v>
      </c>
      <c r="BJ128" s="18" t="s">
        <v>89</v>
      </c>
      <c r="BK128" s="205">
        <f>ROUND(I128*H128,2)</f>
        <v>0</v>
      </c>
      <c r="BL128" s="18" t="s">
        <v>1758</v>
      </c>
      <c r="BM128" s="204" t="s">
        <v>1763</v>
      </c>
    </row>
    <row r="129" spans="1:47" s="2" customFormat="1" ht="19.5">
      <c r="A129" s="36"/>
      <c r="B129" s="37"/>
      <c r="C129" s="38"/>
      <c r="D129" s="208" t="s">
        <v>271</v>
      </c>
      <c r="E129" s="38"/>
      <c r="F129" s="250" t="s">
        <v>1764</v>
      </c>
      <c r="G129" s="38"/>
      <c r="H129" s="38"/>
      <c r="I129" s="251"/>
      <c r="J129" s="38"/>
      <c r="K129" s="38"/>
      <c r="L129" s="41"/>
      <c r="M129" s="252"/>
      <c r="N129" s="253"/>
      <c r="O129" s="73"/>
      <c r="P129" s="73"/>
      <c r="Q129" s="73"/>
      <c r="R129" s="73"/>
      <c r="S129" s="73"/>
      <c r="T129" s="74"/>
      <c r="U129" s="36"/>
      <c r="V129" s="36"/>
      <c r="W129" s="36"/>
      <c r="X129" s="36"/>
      <c r="Y129" s="36"/>
      <c r="Z129" s="36"/>
      <c r="AA129" s="36"/>
      <c r="AB129" s="36"/>
      <c r="AC129" s="36"/>
      <c r="AD129" s="36"/>
      <c r="AE129" s="36"/>
      <c r="AT129" s="18" t="s">
        <v>271</v>
      </c>
      <c r="AU129" s="18" t="s">
        <v>91</v>
      </c>
    </row>
    <row r="130" spans="2:63" s="12" customFormat="1" ht="22.9" customHeight="1">
      <c r="B130" s="177"/>
      <c r="C130" s="178"/>
      <c r="D130" s="179" t="s">
        <v>81</v>
      </c>
      <c r="E130" s="191" t="s">
        <v>1765</v>
      </c>
      <c r="F130" s="191" t="s">
        <v>1766</v>
      </c>
      <c r="G130" s="178"/>
      <c r="H130" s="178"/>
      <c r="I130" s="181"/>
      <c r="J130" s="192">
        <f>BK130</f>
        <v>0</v>
      </c>
      <c r="K130" s="178"/>
      <c r="L130" s="183"/>
      <c r="M130" s="184"/>
      <c r="N130" s="185"/>
      <c r="O130" s="185"/>
      <c r="P130" s="186">
        <f>SUM(P131:P132)</f>
        <v>0</v>
      </c>
      <c r="Q130" s="185"/>
      <c r="R130" s="186">
        <f>SUM(R131:R132)</f>
        <v>0</v>
      </c>
      <c r="S130" s="185"/>
      <c r="T130" s="187">
        <f>SUM(T131:T132)</f>
        <v>0</v>
      </c>
      <c r="AR130" s="188" t="s">
        <v>187</v>
      </c>
      <c r="AT130" s="189" t="s">
        <v>81</v>
      </c>
      <c r="AU130" s="189" t="s">
        <v>89</v>
      </c>
      <c r="AY130" s="188" t="s">
        <v>162</v>
      </c>
      <c r="BK130" s="190">
        <f>SUM(BK131:BK132)</f>
        <v>0</v>
      </c>
    </row>
    <row r="131" spans="1:65" s="2" customFormat="1" ht="16.5" customHeight="1">
      <c r="A131" s="36"/>
      <c r="B131" s="37"/>
      <c r="C131" s="193" t="s">
        <v>98</v>
      </c>
      <c r="D131" s="193" t="s">
        <v>164</v>
      </c>
      <c r="E131" s="194" t="s">
        <v>1767</v>
      </c>
      <c r="F131" s="195" t="s">
        <v>1768</v>
      </c>
      <c r="G131" s="196" t="s">
        <v>989</v>
      </c>
      <c r="H131" s="197">
        <v>1</v>
      </c>
      <c r="I131" s="198"/>
      <c r="J131" s="199">
        <f>ROUND(I131*H131,2)</f>
        <v>0</v>
      </c>
      <c r="K131" s="195" t="s">
        <v>168</v>
      </c>
      <c r="L131" s="41"/>
      <c r="M131" s="200" t="s">
        <v>1</v>
      </c>
      <c r="N131" s="201" t="s">
        <v>47</v>
      </c>
      <c r="O131" s="73"/>
      <c r="P131" s="202">
        <f>O131*H131</f>
        <v>0</v>
      </c>
      <c r="Q131" s="202">
        <v>0</v>
      </c>
      <c r="R131" s="202">
        <f>Q131*H131</f>
        <v>0</v>
      </c>
      <c r="S131" s="202">
        <v>0</v>
      </c>
      <c r="T131" s="203">
        <f>S131*H131</f>
        <v>0</v>
      </c>
      <c r="U131" s="36"/>
      <c r="V131" s="36"/>
      <c r="W131" s="36"/>
      <c r="X131" s="36"/>
      <c r="Y131" s="36"/>
      <c r="Z131" s="36"/>
      <c r="AA131" s="36"/>
      <c r="AB131" s="36"/>
      <c r="AC131" s="36"/>
      <c r="AD131" s="36"/>
      <c r="AE131" s="36"/>
      <c r="AR131" s="204" t="s">
        <v>1758</v>
      </c>
      <c r="AT131" s="204" t="s">
        <v>164</v>
      </c>
      <c r="AU131" s="204" t="s">
        <v>91</v>
      </c>
      <c r="AY131" s="18" t="s">
        <v>162</v>
      </c>
      <c r="BE131" s="205">
        <f>IF(N131="základní",J131,0)</f>
        <v>0</v>
      </c>
      <c r="BF131" s="205">
        <f>IF(N131="snížená",J131,0)</f>
        <v>0</v>
      </c>
      <c r="BG131" s="205">
        <f>IF(N131="zákl. přenesená",J131,0)</f>
        <v>0</v>
      </c>
      <c r="BH131" s="205">
        <f>IF(N131="sníž. přenesená",J131,0)</f>
        <v>0</v>
      </c>
      <c r="BI131" s="205">
        <f>IF(N131="nulová",J131,0)</f>
        <v>0</v>
      </c>
      <c r="BJ131" s="18" t="s">
        <v>89</v>
      </c>
      <c r="BK131" s="205">
        <f>ROUND(I131*H131,2)</f>
        <v>0</v>
      </c>
      <c r="BL131" s="18" t="s">
        <v>1758</v>
      </c>
      <c r="BM131" s="204" t="s">
        <v>1769</v>
      </c>
    </row>
    <row r="132" spans="1:47" s="2" customFormat="1" ht="97.5">
      <c r="A132" s="36"/>
      <c r="B132" s="37"/>
      <c r="C132" s="38"/>
      <c r="D132" s="208" t="s">
        <v>271</v>
      </c>
      <c r="E132" s="38"/>
      <c r="F132" s="250" t="s">
        <v>1770</v>
      </c>
      <c r="G132" s="38"/>
      <c r="H132" s="38"/>
      <c r="I132" s="251"/>
      <c r="J132" s="38"/>
      <c r="K132" s="38"/>
      <c r="L132" s="41"/>
      <c r="M132" s="252"/>
      <c r="N132" s="253"/>
      <c r="O132" s="73"/>
      <c r="P132" s="73"/>
      <c r="Q132" s="73"/>
      <c r="R132" s="73"/>
      <c r="S132" s="73"/>
      <c r="T132" s="74"/>
      <c r="U132" s="36"/>
      <c r="V132" s="36"/>
      <c r="W132" s="36"/>
      <c r="X132" s="36"/>
      <c r="Y132" s="36"/>
      <c r="Z132" s="36"/>
      <c r="AA132" s="36"/>
      <c r="AB132" s="36"/>
      <c r="AC132" s="36"/>
      <c r="AD132" s="36"/>
      <c r="AE132" s="36"/>
      <c r="AT132" s="18" t="s">
        <v>271</v>
      </c>
      <c r="AU132" s="18" t="s">
        <v>91</v>
      </c>
    </row>
    <row r="133" spans="2:63" s="12" customFormat="1" ht="22.9" customHeight="1">
      <c r="B133" s="177"/>
      <c r="C133" s="178"/>
      <c r="D133" s="179" t="s">
        <v>81</v>
      </c>
      <c r="E133" s="191" t="s">
        <v>1771</v>
      </c>
      <c r="F133" s="191" t="s">
        <v>1772</v>
      </c>
      <c r="G133" s="178"/>
      <c r="H133" s="178"/>
      <c r="I133" s="181"/>
      <c r="J133" s="192">
        <f>BK133</f>
        <v>0</v>
      </c>
      <c r="K133" s="178"/>
      <c r="L133" s="183"/>
      <c r="M133" s="184"/>
      <c r="N133" s="185"/>
      <c r="O133" s="185"/>
      <c r="P133" s="186">
        <f>SUM(P134:P139)</f>
        <v>0</v>
      </c>
      <c r="Q133" s="185"/>
      <c r="R133" s="186">
        <f>SUM(R134:R139)</f>
        <v>0</v>
      </c>
      <c r="S133" s="185"/>
      <c r="T133" s="187">
        <f>SUM(T134:T139)</f>
        <v>0</v>
      </c>
      <c r="AR133" s="188" t="s">
        <v>187</v>
      </c>
      <c r="AT133" s="189" t="s">
        <v>81</v>
      </c>
      <c r="AU133" s="189" t="s">
        <v>89</v>
      </c>
      <c r="AY133" s="188" t="s">
        <v>162</v>
      </c>
      <c r="BK133" s="190">
        <f>SUM(BK134:BK139)</f>
        <v>0</v>
      </c>
    </row>
    <row r="134" spans="1:65" s="2" customFormat="1" ht="16.5" customHeight="1">
      <c r="A134" s="36"/>
      <c r="B134" s="37"/>
      <c r="C134" s="193" t="s">
        <v>169</v>
      </c>
      <c r="D134" s="193" t="s">
        <v>164</v>
      </c>
      <c r="E134" s="194" t="s">
        <v>1773</v>
      </c>
      <c r="F134" s="195" t="s">
        <v>1774</v>
      </c>
      <c r="G134" s="196" t="s">
        <v>989</v>
      </c>
      <c r="H134" s="197">
        <v>1</v>
      </c>
      <c r="I134" s="198"/>
      <c r="J134" s="199">
        <f>ROUND(I134*H134,2)</f>
        <v>0</v>
      </c>
      <c r="K134" s="195" t="s">
        <v>168</v>
      </c>
      <c r="L134" s="41"/>
      <c r="M134" s="200" t="s">
        <v>1</v>
      </c>
      <c r="N134" s="201" t="s">
        <v>47</v>
      </c>
      <c r="O134" s="73"/>
      <c r="P134" s="202">
        <f>O134*H134</f>
        <v>0</v>
      </c>
      <c r="Q134" s="202">
        <v>0</v>
      </c>
      <c r="R134" s="202">
        <f>Q134*H134</f>
        <v>0</v>
      </c>
      <c r="S134" s="202">
        <v>0</v>
      </c>
      <c r="T134" s="203">
        <f>S134*H134</f>
        <v>0</v>
      </c>
      <c r="U134" s="36"/>
      <c r="V134" s="36"/>
      <c r="W134" s="36"/>
      <c r="X134" s="36"/>
      <c r="Y134" s="36"/>
      <c r="Z134" s="36"/>
      <c r="AA134" s="36"/>
      <c r="AB134" s="36"/>
      <c r="AC134" s="36"/>
      <c r="AD134" s="36"/>
      <c r="AE134" s="36"/>
      <c r="AR134" s="204" t="s">
        <v>1758</v>
      </c>
      <c r="AT134" s="204" t="s">
        <v>164</v>
      </c>
      <c r="AU134" s="204" t="s">
        <v>91</v>
      </c>
      <c r="AY134" s="18" t="s">
        <v>162</v>
      </c>
      <c r="BE134" s="205">
        <f>IF(N134="základní",J134,0)</f>
        <v>0</v>
      </c>
      <c r="BF134" s="205">
        <f>IF(N134="snížená",J134,0)</f>
        <v>0</v>
      </c>
      <c r="BG134" s="205">
        <f>IF(N134="zákl. přenesená",J134,0)</f>
        <v>0</v>
      </c>
      <c r="BH134" s="205">
        <f>IF(N134="sníž. přenesená",J134,0)</f>
        <v>0</v>
      </c>
      <c r="BI134" s="205">
        <f>IF(N134="nulová",J134,0)</f>
        <v>0</v>
      </c>
      <c r="BJ134" s="18" t="s">
        <v>89</v>
      </c>
      <c r="BK134" s="205">
        <f>ROUND(I134*H134,2)</f>
        <v>0</v>
      </c>
      <c r="BL134" s="18" t="s">
        <v>1758</v>
      </c>
      <c r="BM134" s="204" t="s">
        <v>1775</v>
      </c>
    </row>
    <row r="135" spans="1:47" s="2" customFormat="1" ht="78">
      <c r="A135" s="36"/>
      <c r="B135" s="37"/>
      <c r="C135" s="38"/>
      <c r="D135" s="208" t="s">
        <v>271</v>
      </c>
      <c r="E135" s="38"/>
      <c r="F135" s="250" t="s">
        <v>1776</v>
      </c>
      <c r="G135" s="38"/>
      <c r="H135" s="38"/>
      <c r="I135" s="251"/>
      <c r="J135" s="38"/>
      <c r="K135" s="38"/>
      <c r="L135" s="41"/>
      <c r="M135" s="252"/>
      <c r="N135" s="253"/>
      <c r="O135" s="73"/>
      <c r="P135" s="73"/>
      <c r="Q135" s="73"/>
      <c r="R135" s="73"/>
      <c r="S135" s="73"/>
      <c r="T135" s="74"/>
      <c r="U135" s="36"/>
      <c r="V135" s="36"/>
      <c r="W135" s="36"/>
      <c r="X135" s="36"/>
      <c r="Y135" s="36"/>
      <c r="Z135" s="36"/>
      <c r="AA135" s="36"/>
      <c r="AB135" s="36"/>
      <c r="AC135" s="36"/>
      <c r="AD135" s="36"/>
      <c r="AE135" s="36"/>
      <c r="AT135" s="18" t="s">
        <v>271</v>
      </c>
      <c r="AU135" s="18" t="s">
        <v>91</v>
      </c>
    </row>
    <row r="136" spans="1:65" s="2" customFormat="1" ht="16.5" customHeight="1">
      <c r="A136" s="36"/>
      <c r="B136" s="37"/>
      <c r="C136" s="193" t="s">
        <v>187</v>
      </c>
      <c r="D136" s="193" t="s">
        <v>164</v>
      </c>
      <c r="E136" s="194" t="s">
        <v>1777</v>
      </c>
      <c r="F136" s="195" t="s">
        <v>1778</v>
      </c>
      <c r="G136" s="196" t="s">
        <v>989</v>
      </c>
      <c r="H136" s="197">
        <v>1</v>
      </c>
      <c r="I136" s="198"/>
      <c r="J136" s="199">
        <f>ROUND(I136*H136,2)</f>
        <v>0</v>
      </c>
      <c r="K136" s="195" t="s">
        <v>168</v>
      </c>
      <c r="L136" s="41"/>
      <c r="M136" s="200" t="s">
        <v>1</v>
      </c>
      <c r="N136" s="201" t="s">
        <v>47</v>
      </c>
      <c r="O136" s="73"/>
      <c r="P136" s="202">
        <f>O136*H136</f>
        <v>0</v>
      </c>
      <c r="Q136" s="202">
        <v>0</v>
      </c>
      <c r="R136" s="202">
        <f>Q136*H136</f>
        <v>0</v>
      </c>
      <c r="S136" s="202">
        <v>0</v>
      </c>
      <c r="T136" s="203">
        <f>S136*H136</f>
        <v>0</v>
      </c>
      <c r="U136" s="36"/>
      <c r="V136" s="36"/>
      <c r="W136" s="36"/>
      <c r="X136" s="36"/>
      <c r="Y136" s="36"/>
      <c r="Z136" s="36"/>
      <c r="AA136" s="36"/>
      <c r="AB136" s="36"/>
      <c r="AC136" s="36"/>
      <c r="AD136" s="36"/>
      <c r="AE136" s="36"/>
      <c r="AR136" s="204" t="s">
        <v>1758</v>
      </c>
      <c r="AT136" s="204" t="s">
        <v>164</v>
      </c>
      <c r="AU136" s="204" t="s">
        <v>91</v>
      </c>
      <c r="AY136" s="18" t="s">
        <v>162</v>
      </c>
      <c r="BE136" s="205">
        <f>IF(N136="základní",J136,0)</f>
        <v>0</v>
      </c>
      <c r="BF136" s="205">
        <f>IF(N136="snížená",J136,0)</f>
        <v>0</v>
      </c>
      <c r="BG136" s="205">
        <f>IF(N136="zákl. přenesená",J136,0)</f>
        <v>0</v>
      </c>
      <c r="BH136" s="205">
        <f>IF(N136="sníž. přenesená",J136,0)</f>
        <v>0</v>
      </c>
      <c r="BI136" s="205">
        <f>IF(N136="nulová",J136,0)</f>
        <v>0</v>
      </c>
      <c r="BJ136" s="18" t="s">
        <v>89</v>
      </c>
      <c r="BK136" s="205">
        <f>ROUND(I136*H136,2)</f>
        <v>0</v>
      </c>
      <c r="BL136" s="18" t="s">
        <v>1758</v>
      </c>
      <c r="BM136" s="204" t="s">
        <v>1779</v>
      </c>
    </row>
    <row r="137" spans="1:47" s="2" customFormat="1" ht="19.5">
      <c r="A137" s="36"/>
      <c r="B137" s="37"/>
      <c r="C137" s="38"/>
      <c r="D137" s="208" t="s">
        <v>271</v>
      </c>
      <c r="E137" s="38"/>
      <c r="F137" s="250" t="s">
        <v>1780</v>
      </c>
      <c r="G137" s="38"/>
      <c r="H137" s="38"/>
      <c r="I137" s="251"/>
      <c r="J137" s="38"/>
      <c r="K137" s="38"/>
      <c r="L137" s="41"/>
      <c r="M137" s="252"/>
      <c r="N137" s="253"/>
      <c r="O137" s="73"/>
      <c r="P137" s="73"/>
      <c r="Q137" s="73"/>
      <c r="R137" s="73"/>
      <c r="S137" s="73"/>
      <c r="T137" s="74"/>
      <c r="U137" s="36"/>
      <c r="V137" s="36"/>
      <c r="W137" s="36"/>
      <c r="X137" s="36"/>
      <c r="Y137" s="36"/>
      <c r="Z137" s="36"/>
      <c r="AA137" s="36"/>
      <c r="AB137" s="36"/>
      <c r="AC137" s="36"/>
      <c r="AD137" s="36"/>
      <c r="AE137" s="36"/>
      <c r="AT137" s="18" t="s">
        <v>271</v>
      </c>
      <c r="AU137" s="18" t="s">
        <v>91</v>
      </c>
    </row>
    <row r="138" spans="1:65" s="2" customFormat="1" ht="16.5" customHeight="1">
      <c r="A138" s="36"/>
      <c r="B138" s="37"/>
      <c r="C138" s="193" t="s">
        <v>192</v>
      </c>
      <c r="D138" s="193" t="s">
        <v>164</v>
      </c>
      <c r="E138" s="194" t="s">
        <v>1781</v>
      </c>
      <c r="F138" s="195" t="s">
        <v>1782</v>
      </c>
      <c r="G138" s="196" t="s">
        <v>989</v>
      </c>
      <c r="H138" s="197">
        <v>1</v>
      </c>
      <c r="I138" s="198"/>
      <c r="J138" s="199">
        <f>ROUND(I138*H138,2)</f>
        <v>0</v>
      </c>
      <c r="K138" s="195" t="s">
        <v>168</v>
      </c>
      <c r="L138" s="41"/>
      <c r="M138" s="200" t="s">
        <v>1</v>
      </c>
      <c r="N138" s="201" t="s">
        <v>47</v>
      </c>
      <c r="O138" s="73"/>
      <c r="P138" s="202">
        <f>O138*H138</f>
        <v>0</v>
      </c>
      <c r="Q138" s="202">
        <v>0</v>
      </c>
      <c r="R138" s="202">
        <f>Q138*H138</f>
        <v>0</v>
      </c>
      <c r="S138" s="202">
        <v>0</v>
      </c>
      <c r="T138" s="203">
        <f>S138*H138</f>
        <v>0</v>
      </c>
      <c r="U138" s="36"/>
      <c r="V138" s="36"/>
      <c r="W138" s="36"/>
      <c r="X138" s="36"/>
      <c r="Y138" s="36"/>
      <c r="Z138" s="36"/>
      <c r="AA138" s="36"/>
      <c r="AB138" s="36"/>
      <c r="AC138" s="36"/>
      <c r="AD138" s="36"/>
      <c r="AE138" s="36"/>
      <c r="AR138" s="204" t="s">
        <v>1758</v>
      </c>
      <c r="AT138" s="204" t="s">
        <v>164</v>
      </c>
      <c r="AU138" s="204" t="s">
        <v>91</v>
      </c>
      <c r="AY138" s="18" t="s">
        <v>162</v>
      </c>
      <c r="BE138" s="205">
        <f>IF(N138="základní",J138,0)</f>
        <v>0</v>
      </c>
      <c r="BF138" s="205">
        <f>IF(N138="snížená",J138,0)</f>
        <v>0</v>
      </c>
      <c r="BG138" s="205">
        <f>IF(N138="zákl. přenesená",J138,0)</f>
        <v>0</v>
      </c>
      <c r="BH138" s="205">
        <f>IF(N138="sníž. přenesená",J138,0)</f>
        <v>0</v>
      </c>
      <c r="BI138" s="205">
        <f>IF(N138="nulová",J138,0)</f>
        <v>0</v>
      </c>
      <c r="BJ138" s="18" t="s">
        <v>89</v>
      </c>
      <c r="BK138" s="205">
        <f>ROUND(I138*H138,2)</f>
        <v>0</v>
      </c>
      <c r="BL138" s="18" t="s">
        <v>1758</v>
      </c>
      <c r="BM138" s="204" t="s">
        <v>1783</v>
      </c>
    </row>
    <row r="139" spans="1:47" s="2" customFormat="1" ht="19.5">
      <c r="A139" s="36"/>
      <c r="B139" s="37"/>
      <c r="C139" s="38"/>
      <c r="D139" s="208" t="s">
        <v>271</v>
      </c>
      <c r="E139" s="38"/>
      <c r="F139" s="250" t="s">
        <v>1784</v>
      </c>
      <c r="G139" s="38"/>
      <c r="H139" s="38"/>
      <c r="I139" s="251"/>
      <c r="J139" s="38"/>
      <c r="K139" s="38"/>
      <c r="L139" s="41"/>
      <c r="M139" s="252"/>
      <c r="N139" s="253"/>
      <c r="O139" s="73"/>
      <c r="P139" s="73"/>
      <c r="Q139" s="73"/>
      <c r="R139" s="73"/>
      <c r="S139" s="73"/>
      <c r="T139" s="74"/>
      <c r="U139" s="36"/>
      <c r="V139" s="36"/>
      <c r="W139" s="36"/>
      <c r="X139" s="36"/>
      <c r="Y139" s="36"/>
      <c r="Z139" s="36"/>
      <c r="AA139" s="36"/>
      <c r="AB139" s="36"/>
      <c r="AC139" s="36"/>
      <c r="AD139" s="36"/>
      <c r="AE139" s="36"/>
      <c r="AT139" s="18" t="s">
        <v>271</v>
      </c>
      <c r="AU139" s="18" t="s">
        <v>91</v>
      </c>
    </row>
    <row r="140" spans="2:63" s="12" customFormat="1" ht="22.9" customHeight="1">
      <c r="B140" s="177"/>
      <c r="C140" s="178"/>
      <c r="D140" s="179" t="s">
        <v>81</v>
      </c>
      <c r="E140" s="191" t="s">
        <v>1785</v>
      </c>
      <c r="F140" s="191" t="s">
        <v>1786</v>
      </c>
      <c r="G140" s="178"/>
      <c r="H140" s="178"/>
      <c r="I140" s="181"/>
      <c r="J140" s="192">
        <f>BK140</f>
        <v>0</v>
      </c>
      <c r="K140" s="178"/>
      <c r="L140" s="183"/>
      <c r="M140" s="184"/>
      <c r="N140" s="185"/>
      <c r="O140" s="185"/>
      <c r="P140" s="186">
        <f>SUM(P141:P144)</f>
        <v>0</v>
      </c>
      <c r="Q140" s="185"/>
      <c r="R140" s="186">
        <f>SUM(R141:R144)</f>
        <v>0</v>
      </c>
      <c r="S140" s="185"/>
      <c r="T140" s="187">
        <f>SUM(T141:T144)</f>
        <v>0</v>
      </c>
      <c r="AR140" s="188" t="s">
        <v>187</v>
      </c>
      <c r="AT140" s="189" t="s">
        <v>81</v>
      </c>
      <c r="AU140" s="189" t="s">
        <v>89</v>
      </c>
      <c r="AY140" s="188" t="s">
        <v>162</v>
      </c>
      <c r="BK140" s="190">
        <f>SUM(BK141:BK144)</f>
        <v>0</v>
      </c>
    </row>
    <row r="141" spans="1:65" s="2" customFormat="1" ht="16.5" customHeight="1">
      <c r="A141" s="36"/>
      <c r="B141" s="37"/>
      <c r="C141" s="193" t="s">
        <v>201</v>
      </c>
      <c r="D141" s="193" t="s">
        <v>164</v>
      </c>
      <c r="E141" s="194" t="s">
        <v>1787</v>
      </c>
      <c r="F141" s="195" t="s">
        <v>1788</v>
      </c>
      <c r="G141" s="196" t="s">
        <v>989</v>
      </c>
      <c r="H141" s="197">
        <v>1</v>
      </c>
      <c r="I141" s="198"/>
      <c r="J141" s="199">
        <f>ROUND(I141*H141,2)</f>
        <v>0</v>
      </c>
      <c r="K141" s="195" t="s">
        <v>168</v>
      </c>
      <c r="L141" s="41"/>
      <c r="M141" s="200" t="s">
        <v>1</v>
      </c>
      <c r="N141" s="201" t="s">
        <v>47</v>
      </c>
      <c r="O141" s="73"/>
      <c r="P141" s="202">
        <f>O141*H141</f>
        <v>0</v>
      </c>
      <c r="Q141" s="202">
        <v>0</v>
      </c>
      <c r="R141" s="202">
        <f>Q141*H141</f>
        <v>0</v>
      </c>
      <c r="S141" s="202">
        <v>0</v>
      </c>
      <c r="T141" s="203">
        <f>S141*H141</f>
        <v>0</v>
      </c>
      <c r="U141" s="36"/>
      <c r="V141" s="36"/>
      <c r="W141" s="36"/>
      <c r="X141" s="36"/>
      <c r="Y141" s="36"/>
      <c r="Z141" s="36"/>
      <c r="AA141" s="36"/>
      <c r="AB141" s="36"/>
      <c r="AC141" s="36"/>
      <c r="AD141" s="36"/>
      <c r="AE141" s="36"/>
      <c r="AR141" s="204" t="s">
        <v>1758</v>
      </c>
      <c r="AT141" s="204" t="s">
        <v>164</v>
      </c>
      <c r="AU141" s="204" t="s">
        <v>91</v>
      </c>
      <c r="AY141" s="18" t="s">
        <v>162</v>
      </c>
      <c r="BE141" s="205">
        <f>IF(N141="základní",J141,0)</f>
        <v>0</v>
      </c>
      <c r="BF141" s="205">
        <f>IF(N141="snížená",J141,0)</f>
        <v>0</v>
      </c>
      <c r="BG141" s="205">
        <f>IF(N141="zákl. přenesená",J141,0)</f>
        <v>0</v>
      </c>
      <c r="BH141" s="205">
        <f>IF(N141="sníž. přenesená",J141,0)</f>
        <v>0</v>
      </c>
      <c r="BI141" s="205">
        <f>IF(N141="nulová",J141,0)</f>
        <v>0</v>
      </c>
      <c r="BJ141" s="18" t="s">
        <v>89</v>
      </c>
      <c r="BK141" s="205">
        <f>ROUND(I141*H141,2)</f>
        <v>0</v>
      </c>
      <c r="BL141" s="18" t="s">
        <v>1758</v>
      </c>
      <c r="BM141" s="204" t="s">
        <v>1789</v>
      </c>
    </row>
    <row r="142" spans="1:47" s="2" customFormat="1" ht="29.25">
      <c r="A142" s="36"/>
      <c r="B142" s="37"/>
      <c r="C142" s="38"/>
      <c r="D142" s="208" t="s">
        <v>271</v>
      </c>
      <c r="E142" s="38"/>
      <c r="F142" s="250" t="s">
        <v>1790</v>
      </c>
      <c r="G142" s="38"/>
      <c r="H142" s="38"/>
      <c r="I142" s="251"/>
      <c r="J142" s="38"/>
      <c r="K142" s="38"/>
      <c r="L142" s="41"/>
      <c r="M142" s="252"/>
      <c r="N142" s="253"/>
      <c r="O142" s="73"/>
      <c r="P142" s="73"/>
      <c r="Q142" s="73"/>
      <c r="R142" s="73"/>
      <c r="S142" s="73"/>
      <c r="T142" s="74"/>
      <c r="U142" s="36"/>
      <c r="V142" s="36"/>
      <c r="W142" s="36"/>
      <c r="X142" s="36"/>
      <c r="Y142" s="36"/>
      <c r="Z142" s="36"/>
      <c r="AA142" s="36"/>
      <c r="AB142" s="36"/>
      <c r="AC142" s="36"/>
      <c r="AD142" s="36"/>
      <c r="AE142" s="36"/>
      <c r="AT142" s="18" t="s">
        <v>271</v>
      </c>
      <c r="AU142" s="18" t="s">
        <v>91</v>
      </c>
    </row>
    <row r="143" spans="1:65" s="2" customFormat="1" ht="16.5" customHeight="1">
      <c r="A143" s="36"/>
      <c r="B143" s="37"/>
      <c r="C143" s="193" t="s">
        <v>210</v>
      </c>
      <c r="D143" s="193" t="s">
        <v>164</v>
      </c>
      <c r="E143" s="194" t="s">
        <v>1791</v>
      </c>
      <c r="F143" s="195" t="s">
        <v>1792</v>
      </c>
      <c r="G143" s="196" t="s">
        <v>989</v>
      </c>
      <c r="H143" s="197">
        <v>1</v>
      </c>
      <c r="I143" s="198"/>
      <c r="J143" s="199">
        <f>ROUND(I143*H143,2)</f>
        <v>0</v>
      </c>
      <c r="K143" s="195" t="s">
        <v>168</v>
      </c>
      <c r="L143" s="41"/>
      <c r="M143" s="200" t="s">
        <v>1</v>
      </c>
      <c r="N143" s="201" t="s">
        <v>47</v>
      </c>
      <c r="O143" s="73"/>
      <c r="P143" s="202">
        <f>O143*H143</f>
        <v>0</v>
      </c>
      <c r="Q143" s="202">
        <v>0</v>
      </c>
      <c r="R143" s="202">
        <f>Q143*H143</f>
        <v>0</v>
      </c>
      <c r="S143" s="202">
        <v>0</v>
      </c>
      <c r="T143" s="203">
        <f>S143*H143</f>
        <v>0</v>
      </c>
      <c r="U143" s="36"/>
      <c r="V143" s="36"/>
      <c r="W143" s="36"/>
      <c r="X143" s="36"/>
      <c r="Y143" s="36"/>
      <c r="Z143" s="36"/>
      <c r="AA143" s="36"/>
      <c r="AB143" s="36"/>
      <c r="AC143" s="36"/>
      <c r="AD143" s="36"/>
      <c r="AE143" s="36"/>
      <c r="AR143" s="204" t="s">
        <v>1758</v>
      </c>
      <c r="AT143" s="204" t="s">
        <v>164</v>
      </c>
      <c r="AU143" s="204" t="s">
        <v>91</v>
      </c>
      <c r="AY143" s="18" t="s">
        <v>162</v>
      </c>
      <c r="BE143" s="205">
        <f>IF(N143="základní",J143,0)</f>
        <v>0</v>
      </c>
      <c r="BF143" s="205">
        <f>IF(N143="snížená",J143,0)</f>
        <v>0</v>
      </c>
      <c r="BG143" s="205">
        <f>IF(N143="zákl. přenesená",J143,0)</f>
        <v>0</v>
      </c>
      <c r="BH143" s="205">
        <f>IF(N143="sníž. přenesená",J143,0)</f>
        <v>0</v>
      </c>
      <c r="BI143" s="205">
        <f>IF(N143="nulová",J143,0)</f>
        <v>0</v>
      </c>
      <c r="BJ143" s="18" t="s">
        <v>89</v>
      </c>
      <c r="BK143" s="205">
        <f>ROUND(I143*H143,2)</f>
        <v>0</v>
      </c>
      <c r="BL143" s="18" t="s">
        <v>1758</v>
      </c>
      <c r="BM143" s="204" t="s">
        <v>1793</v>
      </c>
    </row>
    <row r="144" spans="1:47" s="2" customFormat="1" ht="29.25">
      <c r="A144" s="36"/>
      <c r="B144" s="37"/>
      <c r="C144" s="38"/>
      <c r="D144" s="208" t="s">
        <v>271</v>
      </c>
      <c r="E144" s="38"/>
      <c r="F144" s="250" t="s">
        <v>1794</v>
      </c>
      <c r="G144" s="38"/>
      <c r="H144" s="38"/>
      <c r="I144" s="251"/>
      <c r="J144" s="38"/>
      <c r="K144" s="38"/>
      <c r="L144" s="41"/>
      <c r="M144" s="252"/>
      <c r="N144" s="253"/>
      <c r="O144" s="73"/>
      <c r="P144" s="73"/>
      <c r="Q144" s="73"/>
      <c r="R144" s="73"/>
      <c r="S144" s="73"/>
      <c r="T144" s="74"/>
      <c r="U144" s="36"/>
      <c r="V144" s="36"/>
      <c r="W144" s="36"/>
      <c r="X144" s="36"/>
      <c r="Y144" s="36"/>
      <c r="Z144" s="36"/>
      <c r="AA144" s="36"/>
      <c r="AB144" s="36"/>
      <c r="AC144" s="36"/>
      <c r="AD144" s="36"/>
      <c r="AE144" s="36"/>
      <c r="AT144" s="18" t="s">
        <v>271</v>
      </c>
      <c r="AU144" s="18" t="s">
        <v>91</v>
      </c>
    </row>
    <row r="145" spans="2:63" s="12" customFormat="1" ht="22.9" customHeight="1">
      <c r="B145" s="177"/>
      <c r="C145" s="178"/>
      <c r="D145" s="179" t="s">
        <v>81</v>
      </c>
      <c r="E145" s="191" t="s">
        <v>1795</v>
      </c>
      <c r="F145" s="191" t="s">
        <v>1796</v>
      </c>
      <c r="G145" s="178"/>
      <c r="H145" s="178"/>
      <c r="I145" s="181"/>
      <c r="J145" s="192">
        <f>BK145</f>
        <v>0</v>
      </c>
      <c r="K145" s="178"/>
      <c r="L145" s="183"/>
      <c r="M145" s="184"/>
      <c r="N145" s="185"/>
      <c r="O145" s="185"/>
      <c r="P145" s="186">
        <f>SUM(P146:P147)</f>
        <v>0</v>
      </c>
      <c r="Q145" s="185"/>
      <c r="R145" s="186">
        <f>SUM(R146:R147)</f>
        <v>0</v>
      </c>
      <c r="S145" s="185"/>
      <c r="T145" s="187">
        <f>SUM(T146:T147)</f>
        <v>0</v>
      </c>
      <c r="AR145" s="188" t="s">
        <v>187</v>
      </c>
      <c r="AT145" s="189" t="s">
        <v>81</v>
      </c>
      <c r="AU145" s="189" t="s">
        <v>89</v>
      </c>
      <c r="AY145" s="188" t="s">
        <v>162</v>
      </c>
      <c r="BK145" s="190">
        <f>SUM(BK146:BK147)</f>
        <v>0</v>
      </c>
    </row>
    <row r="146" spans="1:65" s="2" customFormat="1" ht="16.5" customHeight="1">
      <c r="A146" s="36"/>
      <c r="B146" s="37"/>
      <c r="C146" s="193" t="s">
        <v>218</v>
      </c>
      <c r="D146" s="193" t="s">
        <v>164</v>
      </c>
      <c r="E146" s="194" t="s">
        <v>1797</v>
      </c>
      <c r="F146" s="195" t="s">
        <v>1798</v>
      </c>
      <c r="G146" s="196" t="s">
        <v>989</v>
      </c>
      <c r="H146" s="197">
        <v>1</v>
      </c>
      <c r="I146" s="198"/>
      <c r="J146" s="199">
        <f>ROUND(I146*H146,2)</f>
        <v>0</v>
      </c>
      <c r="K146" s="195" t="s">
        <v>168</v>
      </c>
      <c r="L146" s="41"/>
      <c r="M146" s="200" t="s">
        <v>1</v>
      </c>
      <c r="N146" s="201" t="s">
        <v>47</v>
      </c>
      <c r="O146" s="73"/>
      <c r="P146" s="202">
        <f>O146*H146</f>
        <v>0</v>
      </c>
      <c r="Q146" s="202">
        <v>0</v>
      </c>
      <c r="R146" s="202">
        <f>Q146*H146</f>
        <v>0</v>
      </c>
      <c r="S146" s="202">
        <v>0</v>
      </c>
      <c r="T146" s="203">
        <f>S146*H146</f>
        <v>0</v>
      </c>
      <c r="U146" s="36"/>
      <c r="V146" s="36"/>
      <c r="W146" s="36"/>
      <c r="X146" s="36"/>
      <c r="Y146" s="36"/>
      <c r="Z146" s="36"/>
      <c r="AA146" s="36"/>
      <c r="AB146" s="36"/>
      <c r="AC146" s="36"/>
      <c r="AD146" s="36"/>
      <c r="AE146" s="36"/>
      <c r="AR146" s="204" t="s">
        <v>1758</v>
      </c>
      <c r="AT146" s="204" t="s">
        <v>164</v>
      </c>
      <c r="AU146" s="204" t="s">
        <v>91</v>
      </c>
      <c r="AY146" s="18" t="s">
        <v>162</v>
      </c>
      <c r="BE146" s="205">
        <f>IF(N146="základní",J146,0)</f>
        <v>0</v>
      </c>
      <c r="BF146" s="205">
        <f>IF(N146="snížená",J146,0)</f>
        <v>0</v>
      </c>
      <c r="BG146" s="205">
        <f>IF(N146="zákl. přenesená",J146,0)</f>
        <v>0</v>
      </c>
      <c r="BH146" s="205">
        <f>IF(N146="sníž. přenesená",J146,0)</f>
        <v>0</v>
      </c>
      <c r="BI146" s="205">
        <f>IF(N146="nulová",J146,0)</f>
        <v>0</v>
      </c>
      <c r="BJ146" s="18" t="s">
        <v>89</v>
      </c>
      <c r="BK146" s="205">
        <f>ROUND(I146*H146,2)</f>
        <v>0</v>
      </c>
      <c r="BL146" s="18" t="s">
        <v>1758</v>
      </c>
      <c r="BM146" s="204" t="s">
        <v>1799</v>
      </c>
    </row>
    <row r="147" spans="1:47" s="2" customFormat="1" ht="78">
      <c r="A147" s="36"/>
      <c r="B147" s="37"/>
      <c r="C147" s="38"/>
      <c r="D147" s="208" t="s">
        <v>271</v>
      </c>
      <c r="E147" s="38"/>
      <c r="F147" s="250" t="s">
        <v>1800</v>
      </c>
      <c r="G147" s="38"/>
      <c r="H147" s="38"/>
      <c r="I147" s="251"/>
      <c r="J147" s="38"/>
      <c r="K147" s="38"/>
      <c r="L147" s="41"/>
      <c r="M147" s="252"/>
      <c r="N147" s="253"/>
      <c r="O147" s="73"/>
      <c r="P147" s="73"/>
      <c r="Q147" s="73"/>
      <c r="R147" s="73"/>
      <c r="S147" s="73"/>
      <c r="T147" s="74"/>
      <c r="U147" s="36"/>
      <c r="V147" s="36"/>
      <c r="W147" s="36"/>
      <c r="X147" s="36"/>
      <c r="Y147" s="36"/>
      <c r="Z147" s="36"/>
      <c r="AA147" s="36"/>
      <c r="AB147" s="36"/>
      <c r="AC147" s="36"/>
      <c r="AD147" s="36"/>
      <c r="AE147" s="36"/>
      <c r="AT147" s="18" t="s">
        <v>271</v>
      </c>
      <c r="AU147" s="18" t="s">
        <v>91</v>
      </c>
    </row>
    <row r="148" spans="2:63" s="12" customFormat="1" ht="22.9" customHeight="1">
      <c r="B148" s="177"/>
      <c r="C148" s="178"/>
      <c r="D148" s="179" t="s">
        <v>81</v>
      </c>
      <c r="E148" s="191" t="s">
        <v>1801</v>
      </c>
      <c r="F148" s="191" t="s">
        <v>1802</v>
      </c>
      <c r="G148" s="178"/>
      <c r="H148" s="178"/>
      <c r="I148" s="181"/>
      <c r="J148" s="192">
        <f>BK148</f>
        <v>0</v>
      </c>
      <c r="K148" s="178"/>
      <c r="L148" s="183"/>
      <c r="M148" s="184"/>
      <c r="N148" s="185"/>
      <c r="O148" s="185"/>
      <c r="P148" s="186">
        <f>SUM(P149:P150)</f>
        <v>0</v>
      </c>
      <c r="Q148" s="185"/>
      <c r="R148" s="186">
        <f>SUM(R149:R150)</f>
        <v>0</v>
      </c>
      <c r="S148" s="185"/>
      <c r="T148" s="187">
        <f>SUM(T149:T150)</f>
        <v>0</v>
      </c>
      <c r="AR148" s="188" t="s">
        <v>187</v>
      </c>
      <c r="AT148" s="189" t="s">
        <v>81</v>
      </c>
      <c r="AU148" s="189" t="s">
        <v>89</v>
      </c>
      <c r="AY148" s="188" t="s">
        <v>162</v>
      </c>
      <c r="BK148" s="190">
        <f>SUM(BK149:BK150)</f>
        <v>0</v>
      </c>
    </row>
    <row r="149" spans="1:65" s="2" customFormat="1" ht="16.5" customHeight="1">
      <c r="A149" s="36"/>
      <c r="B149" s="37"/>
      <c r="C149" s="193" t="s">
        <v>222</v>
      </c>
      <c r="D149" s="193" t="s">
        <v>164</v>
      </c>
      <c r="E149" s="194" t="s">
        <v>1803</v>
      </c>
      <c r="F149" s="195" t="s">
        <v>1802</v>
      </c>
      <c r="G149" s="196" t="s">
        <v>989</v>
      </c>
      <c r="H149" s="197">
        <v>1</v>
      </c>
      <c r="I149" s="198"/>
      <c r="J149" s="199">
        <f>ROUND(I149*H149,2)</f>
        <v>0</v>
      </c>
      <c r="K149" s="195" t="s">
        <v>168</v>
      </c>
      <c r="L149" s="41"/>
      <c r="M149" s="200" t="s">
        <v>1</v>
      </c>
      <c r="N149" s="201" t="s">
        <v>47</v>
      </c>
      <c r="O149" s="73"/>
      <c r="P149" s="202">
        <f>O149*H149</f>
        <v>0</v>
      </c>
      <c r="Q149" s="202">
        <v>0</v>
      </c>
      <c r="R149" s="202">
        <f>Q149*H149</f>
        <v>0</v>
      </c>
      <c r="S149" s="202">
        <v>0</v>
      </c>
      <c r="T149" s="203">
        <f>S149*H149</f>
        <v>0</v>
      </c>
      <c r="U149" s="36"/>
      <c r="V149" s="36"/>
      <c r="W149" s="36"/>
      <c r="X149" s="36"/>
      <c r="Y149" s="36"/>
      <c r="Z149" s="36"/>
      <c r="AA149" s="36"/>
      <c r="AB149" s="36"/>
      <c r="AC149" s="36"/>
      <c r="AD149" s="36"/>
      <c r="AE149" s="36"/>
      <c r="AR149" s="204" t="s">
        <v>1758</v>
      </c>
      <c r="AT149" s="204" t="s">
        <v>164</v>
      </c>
      <c r="AU149" s="204" t="s">
        <v>91</v>
      </c>
      <c r="AY149" s="18" t="s">
        <v>162</v>
      </c>
      <c r="BE149" s="205">
        <f>IF(N149="základní",J149,0)</f>
        <v>0</v>
      </c>
      <c r="BF149" s="205">
        <f>IF(N149="snížená",J149,0)</f>
        <v>0</v>
      </c>
      <c r="BG149" s="205">
        <f>IF(N149="zákl. přenesená",J149,0)</f>
        <v>0</v>
      </c>
      <c r="BH149" s="205">
        <f>IF(N149="sníž. přenesená",J149,0)</f>
        <v>0</v>
      </c>
      <c r="BI149" s="205">
        <f>IF(N149="nulová",J149,0)</f>
        <v>0</v>
      </c>
      <c r="BJ149" s="18" t="s">
        <v>89</v>
      </c>
      <c r="BK149" s="205">
        <f>ROUND(I149*H149,2)</f>
        <v>0</v>
      </c>
      <c r="BL149" s="18" t="s">
        <v>1758</v>
      </c>
      <c r="BM149" s="204" t="s">
        <v>1804</v>
      </c>
    </row>
    <row r="150" spans="1:47" s="2" customFormat="1" ht="107.25">
      <c r="A150" s="36"/>
      <c r="B150" s="37"/>
      <c r="C150" s="38"/>
      <c r="D150" s="208" t="s">
        <v>271</v>
      </c>
      <c r="E150" s="38"/>
      <c r="F150" s="250" t="s">
        <v>1805</v>
      </c>
      <c r="G150" s="38"/>
      <c r="H150" s="38"/>
      <c r="I150" s="251"/>
      <c r="J150" s="38"/>
      <c r="K150" s="38"/>
      <c r="L150" s="41"/>
      <c r="M150" s="265"/>
      <c r="N150" s="266"/>
      <c r="O150" s="267"/>
      <c r="P150" s="267"/>
      <c r="Q150" s="267"/>
      <c r="R150" s="267"/>
      <c r="S150" s="267"/>
      <c r="T150" s="268"/>
      <c r="U150" s="36"/>
      <c r="V150" s="36"/>
      <c r="W150" s="36"/>
      <c r="X150" s="36"/>
      <c r="Y150" s="36"/>
      <c r="Z150" s="36"/>
      <c r="AA150" s="36"/>
      <c r="AB150" s="36"/>
      <c r="AC150" s="36"/>
      <c r="AD150" s="36"/>
      <c r="AE150" s="36"/>
      <c r="AT150" s="18" t="s">
        <v>271</v>
      </c>
      <c r="AU150" s="18" t="s">
        <v>91</v>
      </c>
    </row>
    <row r="151" spans="1:31" s="2" customFormat="1" ht="6.95" customHeight="1">
      <c r="A151" s="36"/>
      <c r="B151" s="56"/>
      <c r="C151" s="57"/>
      <c r="D151" s="57"/>
      <c r="E151" s="57"/>
      <c r="F151" s="57"/>
      <c r="G151" s="57"/>
      <c r="H151" s="57"/>
      <c r="I151" s="57"/>
      <c r="J151" s="57"/>
      <c r="K151" s="57"/>
      <c r="L151" s="41"/>
      <c r="M151" s="36"/>
      <c r="O151" s="36"/>
      <c r="P151" s="36"/>
      <c r="Q151" s="36"/>
      <c r="R151" s="36"/>
      <c r="S151" s="36"/>
      <c r="T151" s="36"/>
      <c r="U151" s="36"/>
      <c r="V151" s="36"/>
      <c r="W151" s="36"/>
      <c r="X151" s="36"/>
      <c r="Y151" s="36"/>
      <c r="Z151" s="36"/>
      <c r="AA151" s="36"/>
      <c r="AB151" s="36"/>
      <c r="AC151" s="36"/>
      <c r="AD151" s="36"/>
      <c r="AE151" s="36"/>
    </row>
  </sheetData>
  <sheetProtection algorithmName="SHA-512" hashValue="NdMTj3inFCnVxok5L1nsVCqLMWFDK8jxIzXpO60182wHbSCbXBck4IsSUSUcI3n9Ni+vyYBKZVHXCLSyTE5jZw==" saltValue="RRxIqq8YPSOH8FQ1bKoVpaLEToADZ+7+0nD35aCbRb/YgZwjMMR+NXnpZb0PKzpdx3IL6TxJH3E3xhW/Fm0JdQ==" spinCount="100000" sheet="1" objects="1" scenarios="1" formatColumns="0" formatRows="0" autoFilter="0"/>
  <autoFilter ref="C122:K150"/>
  <mergeCells count="9">
    <mergeCell ref="E87:H87"/>
    <mergeCell ref="E113:H113"/>
    <mergeCell ref="E115:H115"/>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DESKTOP-4EPUNVH\Moje</dc:creator>
  <cp:keywords/>
  <dc:description/>
  <cp:lastModifiedBy>Radka Honová</cp:lastModifiedBy>
  <dcterms:created xsi:type="dcterms:W3CDTF">2021-09-11T13:53:13Z</dcterms:created>
  <dcterms:modified xsi:type="dcterms:W3CDTF">2022-11-09T10:51:27Z</dcterms:modified>
  <cp:category/>
  <cp:version/>
  <cp:contentType/>
  <cp:contentStatus/>
</cp:coreProperties>
</file>