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K:\3700\3778-OU_Převedení rozpočtu stavby budovy E na cenovou úroveň 2022\XLS\"/>
    </mc:Choice>
  </mc:AlternateContent>
  <xr:revisionPtr revIDLastSave="0" documentId="8_{AC6AC25C-864C-4409-9186-4EB1D1A1C4F4}" xr6:coauthVersionLast="47" xr6:coauthVersionMax="47" xr10:uidLastSave="{00000000-0000-0000-0000-000000000000}"/>
  <bookViews>
    <workbookView xWindow="-120" yWindow="-120" windowWidth="29040" windowHeight="15840" xr2:uid="{00000000-000D-0000-FFFF-FFFF00000000}"/>
  </bookViews>
  <sheets>
    <sheet name="Rekapitulace stavby" sheetId="1" r:id="rId1"/>
    <sheet name="D.1.5 - INTERIÉR" sheetId="2" r:id="rId2"/>
  </sheets>
  <definedNames>
    <definedName name="_xlnm._FilterDatabase" localSheetId="1" hidden="1">'D.1.5 - INTERIÉR'!$C$133:$K$422</definedName>
    <definedName name="_xlnm.Print_Titles" localSheetId="1">'D.1.5 - INTERIÉR'!$133:$133</definedName>
    <definedName name="_xlnm.Print_Titles" localSheetId="0">'Rekapitulace stavby'!$92:$92</definedName>
    <definedName name="_xlnm.Print_Area" localSheetId="1">'D.1.5 - INTERIÉR'!$C$4:$J$76,'D.1.5 - INTERIÉR'!$C$82:$J$115,'D.1.5 - INTERIÉR'!$C$121:$J$422</definedName>
    <definedName name="_xlnm.Print_Area" localSheetId="0">'Rekapitulace stavby'!$D$4:$AO$76,'Rekapitulace stavby'!$C$82:$AQ$96</definedName>
  </definedNames>
  <calcPr calcId="181029"/>
</workbook>
</file>

<file path=xl/calcChain.xml><?xml version="1.0" encoding="utf-8"?>
<calcChain xmlns="http://schemas.openxmlformats.org/spreadsheetml/2006/main">
  <c r="J39" i="2" l="1"/>
  <c r="J38" i="2"/>
  <c r="AY95" i="1"/>
  <c r="J37" i="2"/>
  <c r="AX95" i="1" s="1"/>
  <c r="BI422" i="2"/>
  <c r="BH422" i="2"/>
  <c r="BG422" i="2"/>
  <c r="BF422" i="2"/>
  <c r="T422" i="2"/>
  <c r="T421" i="2"/>
  <c r="R422" i="2"/>
  <c r="R421" i="2" s="1"/>
  <c r="P422" i="2"/>
  <c r="P421" i="2" s="1"/>
  <c r="BI419" i="2"/>
  <c r="BH419" i="2"/>
  <c r="BG419" i="2"/>
  <c r="BF419" i="2"/>
  <c r="T419" i="2"/>
  <c r="R419" i="2"/>
  <c r="P419" i="2"/>
  <c r="BI417" i="2"/>
  <c r="BH417" i="2"/>
  <c r="BG417" i="2"/>
  <c r="BF417" i="2"/>
  <c r="T417" i="2"/>
  <c r="R417" i="2"/>
  <c r="P417" i="2"/>
  <c r="BI415" i="2"/>
  <c r="BH415" i="2"/>
  <c r="BG415" i="2"/>
  <c r="BF415" i="2"/>
  <c r="T415" i="2"/>
  <c r="R415" i="2"/>
  <c r="P415" i="2"/>
  <c r="BI413" i="2"/>
  <c r="BH413" i="2"/>
  <c r="BG413" i="2"/>
  <c r="BF413" i="2"/>
  <c r="T413" i="2"/>
  <c r="R413" i="2"/>
  <c r="P413" i="2"/>
  <c r="BI411" i="2"/>
  <c r="BH411" i="2"/>
  <c r="BG411" i="2"/>
  <c r="BF411" i="2"/>
  <c r="T411" i="2"/>
  <c r="R411" i="2"/>
  <c r="P411" i="2"/>
  <c r="BI409" i="2"/>
  <c r="BH409" i="2"/>
  <c r="BG409" i="2"/>
  <c r="BF409" i="2"/>
  <c r="T409" i="2"/>
  <c r="R409" i="2"/>
  <c r="P409" i="2"/>
  <c r="BI407" i="2"/>
  <c r="BH407" i="2"/>
  <c r="BG407" i="2"/>
  <c r="BF407" i="2"/>
  <c r="T407" i="2"/>
  <c r="R407" i="2"/>
  <c r="P407" i="2"/>
  <c r="BI405" i="2"/>
  <c r="BH405" i="2"/>
  <c r="BG405" i="2"/>
  <c r="BF405" i="2"/>
  <c r="T405" i="2"/>
  <c r="R405" i="2"/>
  <c r="P405" i="2"/>
  <c r="BI403" i="2"/>
  <c r="BH403" i="2"/>
  <c r="BG403" i="2"/>
  <c r="BF403" i="2"/>
  <c r="T403" i="2"/>
  <c r="R403" i="2"/>
  <c r="P403" i="2"/>
  <c r="BI401" i="2"/>
  <c r="BH401" i="2"/>
  <c r="BG401" i="2"/>
  <c r="BF401" i="2"/>
  <c r="T401" i="2"/>
  <c r="R401" i="2"/>
  <c r="P401" i="2"/>
  <c r="BI399" i="2"/>
  <c r="BH399" i="2"/>
  <c r="BG399" i="2"/>
  <c r="BF399" i="2"/>
  <c r="T399" i="2"/>
  <c r="R399" i="2"/>
  <c r="P399" i="2"/>
  <c r="BI397" i="2"/>
  <c r="BH397" i="2"/>
  <c r="BG397" i="2"/>
  <c r="BF397" i="2"/>
  <c r="T397" i="2"/>
  <c r="R397" i="2"/>
  <c r="P397" i="2"/>
  <c r="BI395" i="2"/>
  <c r="BH395" i="2"/>
  <c r="BG395" i="2"/>
  <c r="BF395" i="2"/>
  <c r="T395" i="2"/>
  <c r="R395" i="2"/>
  <c r="P395" i="2"/>
  <c r="BI393" i="2"/>
  <c r="BH393" i="2"/>
  <c r="BG393" i="2"/>
  <c r="BF393" i="2"/>
  <c r="T393" i="2"/>
  <c r="R393" i="2"/>
  <c r="P393" i="2"/>
  <c r="BI391" i="2"/>
  <c r="BH391" i="2"/>
  <c r="BG391" i="2"/>
  <c r="BF391" i="2"/>
  <c r="T391" i="2"/>
  <c r="R391" i="2"/>
  <c r="P391" i="2"/>
  <c r="BI388" i="2"/>
  <c r="BH388" i="2"/>
  <c r="BG388" i="2"/>
  <c r="BF388" i="2"/>
  <c r="T388" i="2"/>
  <c r="R388" i="2"/>
  <c r="P388" i="2"/>
  <c r="BI386" i="2"/>
  <c r="BH386" i="2"/>
  <c r="BG386" i="2"/>
  <c r="BF386" i="2"/>
  <c r="T386" i="2"/>
  <c r="R386" i="2"/>
  <c r="P386" i="2"/>
  <c r="BI384" i="2"/>
  <c r="BH384" i="2"/>
  <c r="BG384" i="2"/>
  <c r="BF384" i="2"/>
  <c r="T384" i="2"/>
  <c r="R384" i="2"/>
  <c r="P384" i="2"/>
  <c r="BI382" i="2"/>
  <c r="BH382" i="2"/>
  <c r="BG382" i="2"/>
  <c r="BF382" i="2"/>
  <c r="T382" i="2"/>
  <c r="R382" i="2"/>
  <c r="P382" i="2"/>
  <c r="BI380" i="2"/>
  <c r="BH380" i="2"/>
  <c r="BG380" i="2"/>
  <c r="BF380" i="2"/>
  <c r="T380" i="2"/>
  <c r="R380" i="2"/>
  <c r="P380" i="2"/>
  <c r="BI378" i="2"/>
  <c r="BH378" i="2"/>
  <c r="BG378" i="2"/>
  <c r="BF378" i="2"/>
  <c r="T378" i="2"/>
  <c r="R378" i="2"/>
  <c r="P378" i="2"/>
  <c r="BI376" i="2"/>
  <c r="BH376" i="2"/>
  <c r="BG376" i="2"/>
  <c r="BF376" i="2"/>
  <c r="T376" i="2"/>
  <c r="R376" i="2"/>
  <c r="P376" i="2"/>
  <c r="BI374" i="2"/>
  <c r="BH374" i="2"/>
  <c r="BG374" i="2"/>
  <c r="BF374" i="2"/>
  <c r="T374" i="2"/>
  <c r="R374" i="2"/>
  <c r="P374" i="2"/>
  <c r="BI372" i="2"/>
  <c r="BH372" i="2"/>
  <c r="BG372" i="2"/>
  <c r="BF372" i="2"/>
  <c r="T372" i="2"/>
  <c r="R372" i="2"/>
  <c r="P372" i="2"/>
  <c r="BI370" i="2"/>
  <c r="BH370" i="2"/>
  <c r="BG370" i="2"/>
  <c r="BF370" i="2"/>
  <c r="T370" i="2"/>
  <c r="R370" i="2"/>
  <c r="P370" i="2"/>
  <c r="BI368" i="2"/>
  <c r="BH368" i="2"/>
  <c r="BG368" i="2"/>
  <c r="BF368" i="2"/>
  <c r="T368" i="2"/>
  <c r="R368" i="2"/>
  <c r="P368" i="2"/>
  <c r="BI366" i="2"/>
  <c r="BH366" i="2"/>
  <c r="BG366" i="2"/>
  <c r="BF366" i="2"/>
  <c r="T366" i="2"/>
  <c r="R366" i="2"/>
  <c r="P366" i="2"/>
  <c r="BI364" i="2"/>
  <c r="BH364" i="2"/>
  <c r="BG364" i="2"/>
  <c r="BF364" i="2"/>
  <c r="T364" i="2"/>
  <c r="R364" i="2"/>
  <c r="P364" i="2"/>
  <c r="BI363" i="2"/>
  <c r="BH363" i="2"/>
  <c r="BG363" i="2"/>
  <c r="BF363" i="2"/>
  <c r="T363" i="2"/>
  <c r="R363" i="2"/>
  <c r="P363" i="2"/>
  <c r="BI362" i="2"/>
  <c r="BH362" i="2"/>
  <c r="BG362" i="2"/>
  <c r="BF362" i="2"/>
  <c r="T362" i="2"/>
  <c r="R362" i="2"/>
  <c r="P362" i="2"/>
  <c r="P361" i="2" s="1"/>
  <c r="BI359" i="2"/>
  <c r="BH359" i="2"/>
  <c r="BG359" i="2"/>
  <c r="BF359" i="2"/>
  <c r="T359" i="2"/>
  <c r="R359" i="2"/>
  <c r="P359" i="2"/>
  <c r="BI357" i="2"/>
  <c r="BH357" i="2"/>
  <c r="BG357" i="2"/>
  <c r="BF357" i="2"/>
  <c r="T357" i="2"/>
  <c r="R357" i="2"/>
  <c r="P357" i="2"/>
  <c r="BI356" i="2"/>
  <c r="BH356" i="2"/>
  <c r="BG356" i="2"/>
  <c r="BF356" i="2"/>
  <c r="T356" i="2"/>
  <c r="R356" i="2"/>
  <c r="P356" i="2"/>
  <c r="BI354" i="2"/>
  <c r="BH354" i="2"/>
  <c r="BG354" i="2"/>
  <c r="BF354" i="2"/>
  <c r="T354" i="2"/>
  <c r="R354" i="2"/>
  <c r="P354" i="2"/>
  <c r="BI352" i="2"/>
  <c r="BH352" i="2"/>
  <c r="BG352" i="2"/>
  <c r="BF352" i="2"/>
  <c r="T352" i="2"/>
  <c r="R352" i="2"/>
  <c r="P352" i="2"/>
  <c r="BI350" i="2"/>
  <c r="BH350" i="2"/>
  <c r="BG350" i="2"/>
  <c r="BF350" i="2"/>
  <c r="T350" i="2"/>
  <c r="R350" i="2"/>
  <c r="P350" i="2"/>
  <c r="BI348" i="2"/>
  <c r="BH348" i="2"/>
  <c r="BG348" i="2"/>
  <c r="BF348" i="2"/>
  <c r="T348" i="2"/>
  <c r="R348" i="2"/>
  <c r="P348" i="2"/>
  <c r="BI346" i="2"/>
  <c r="BH346" i="2"/>
  <c r="BG346" i="2"/>
  <c r="BF346" i="2"/>
  <c r="T346" i="2"/>
  <c r="R346" i="2"/>
  <c r="P346" i="2"/>
  <c r="BI344" i="2"/>
  <c r="BH344" i="2"/>
  <c r="BG344" i="2"/>
  <c r="BF344" i="2"/>
  <c r="T344" i="2"/>
  <c r="R344" i="2"/>
  <c r="P344" i="2"/>
  <c r="BI341" i="2"/>
  <c r="BH341" i="2"/>
  <c r="BG341" i="2"/>
  <c r="BF341" i="2"/>
  <c r="T341" i="2"/>
  <c r="R341" i="2"/>
  <c r="P341" i="2"/>
  <c r="BI339" i="2"/>
  <c r="BH339" i="2"/>
  <c r="BG339" i="2"/>
  <c r="BF339" i="2"/>
  <c r="T339" i="2"/>
  <c r="R339" i="2"/>
  <c r="P339" i="2"/>
  <c r="BI338" i="2"/>
  <c r="BH338" i="2"/>
  <c r="BG338" i="2"/>
  <c r="BF338" i="2"/>
  <c r="T338" i="2"/>
  <c r="R338" i="2"/>
  <c r="P338" i="2"/>
  <c r="BI337" i="2"/>
  <c r="BH337" i="2"/>
  <c r="BG337" i="2"/>
  <c r="BF337" i="2"/>
  <c r="T337" i="2"/>
  <c r="R337" i="2"/>
  <c r="P337" i="2"/>
  <c r="BI336" i="2"/>
  <c r="BH336" i="2"/>
  <c r="BG336" i="2"/>
  <c r="BF336" i="2"/>
  <c r="T336" i="2"/>
  <c r="R336" i="2"/>
  <c r="P336" i="2"/>
  <c r="BI335" i="2"/>
  <c r="BH335" i="2"/>
  <c r="BG335" i="2"/>
  <c r="BF335" i="2"/>
  <c r="T335" i="2"/>
  <c r="R335" i="2"/>
  <c r="P335" i="2"/>
  <c r="BI332" i="2"/>
  <c r="BH332" i="2"/>
  <c r="BG332" i="2"/>
  <c r="BF332" i="2"/>
  <c r="T332" i="2"/>
  <c r="R332" i="2"/>
  <c r="P332" i="2"/>
  <c r="BI330" i="2"/>
  <c r="BH330" i="2"/>
  <c r="BG330" i="2"/>
  <c r="BF330" i="2"/>
  <c r="T330" i="2"/>
  <c r="R330" i="2"/>
  <c r="P330" i="2"/>
  <c r="BI328" i="2"/>
  <c r="BH328" i="2"/>
  <c r="BG328" i="2"/>
  <c r="BF328" i="2"/>
  <c r="T328" i="2"/>
  <c r="R328" i="2"/>
  <c r="P328" i="2"/>
  <c r="BI326" i="2"/>
  <c r="BH326" i="2"/>
  <c r="BG326" i="2"/>
  <c r="BF326" i="2"/>
  <c r="T326" i="2"/>
  <c r="R326" i="2"/>
  <c r="P326" i="2"/>
  <c r="BI324" i="2"/>
  <c r="BH324" i="2"/>
  <c r="BG324" i="2"/>
  <c r="BF324" i="2"/>
  <c r="T324" i="2"/>
  <c r="R324" i="2"/>
  <c r="P324" i="2"/>
  <c r="BI322" i="2"/>
  <c r="BH322" i="2"/>
  <c r="BG322" i="2"/>
  <c r="BF322" i="2"/>
  <c r="T322" i="2"/>
  <c r="R322" i="2"/>
  <c r="P322" i="2"/>
  <c r="BI320" i="2"/>
  <c r="BH320" i="2"/>
  <c r="BG320" i="2"/>
  <c r="BF320" i="2"/>
  <c r="T320" i="2"/>
  <c r="R320" i="2"/>
  <c r="P320" i="2"/>
  <c r="BI318" i="2"/>
  <c r="BH318" i="2"/>
  <c r="BG318" i="2"/>
  <c r="BF318" i="2"/>
  <c r="T318" i="2"/>
  <c r="R318" i="2"/>
  <c r="P318" i="2"/>
  <c r="BI316" i="2"/>
  <c r="BH316" i="2"/>
  <c r="BG316" i="2"/>
  <c r="BF316" i="2"/>
  <c r="T316" i="2"/>
  <c r="R316" i="2"/>
  <c r="P316" i="2"/>
  <c r="BI314" i="2"/>
  <c r="BH314" i="2"/>
  <c r="BG314" i="2"/>
  <c r="BF314" i="2"/>
  <c r="T314" i="2"/>
  <c r="R314" i="2"/>
  <c r="P314" i="2"/>
  <c r="BI312" i="2"/>
  <c r="BH312" i="2"/>
  <c r="BG312" i="2"/>
  <c r="BF312" i="2"/>
  <c r="T312" i="2"/>
  <c r="R312" i="2"/>
  <c r="P312" i="2"/>
  <c r="BI311" i="2"/>
  <c r="BH311" i="2"/>
  <c r="BG311" i="2"/>
  <c r="BF311" i="2"/>
  <c r="T311" i="2"/>
  <c r="R311" i="2"/>
  <c r="P311" i="2"/>
  <c r="BI309" i="2"/>
  <c r="BH309" i="2"/>
  <c r="BG309" i="2"/>
  <c r="BF309" i="2"/>
  <c r="T309" i="2"/>
  <c r="R309" i="2"/>
  <c r="P309" i="2"/>
  <c r="BI307" i="2"/>
  <c r="BH307" i="2"/>
  <c r="BG307" i="2"/>
  <c r="BF307" i="2"/>
  <c r="T307" i="2"/>
  <c r="R307" i="2"/>
  <c r="P307" i="2"/>
  <c r="BI305" i="2"/>
  <c r="BH305" i="2"/>
  <c r="BG305" i="2"/>
  <c r="BF305" i="2"/>
  <c r="T305" i="2"/>
  <c r="R305" i="2"/>
  <c r="P305" i="2"/>
  <c r="BI303" i="2"/>
  <c r="BH303" i="2"/>
  <c r="BG303" i="2"/>
  <c r="BF303" i="2"/>
  <c r="T303" i="2"/>
  <c r="R303" i="2"/>
  <c r="P303" i="2"/>
  <c r="BI301" i="2"/>
  <c r="BH301" i="2"/>
  <c r="BG301" i="2"/>
  <c r="BF301" i="2"/>
  <c r="T301" i="2"/>
  <c r="R301" i="2"/>
  <c r="P301" i="2"/>
  <c r="BI299" i="2"/>
  <c r="BH299" i="2"/>
  <c r="BG299" i="2"/>
  <c r="BF299" i="2"/>
  <c r="T299" i="2"/>
  <c r="R299" i="2"/>
  <c r="P299" i="2"/>
  <c r="BI297" i="2"/>
  <c r="BH297" i="2"/>
  <c r="BG297" i="2"/>
  <c r="BF297" i="2"/>
  <c r="T297" i="2"/>
  <c r="R297" i="2"/>
  <c r="P297" i="2"/>
  <c r="BI295" i="2"/>
  <c r="BH295" i="2"/>
  <c r="BG295" i="2"/>
  <c r="BF295" i="2"/>
  <c r="T295" i="2"/>
  <c r="R295" i="2"/>
  <c r="P295" i="2"/>
  <c r="BI293" i="2"/>
  <c r="BH293" i="2"/>
  <c r="BG293" i="2"/>
  <c r="BF293" i="2"/>
  <c r="T293" i="2"/>
  <c r="R293" i="2"/>
  <c r="P293" i="2"/>
  <c r="BI291" i="2"/>
  <c r="BH291" i="2"/>
  <c r="BG291" i="2"/>
  <c r="BF291" i="2"/>
  <c r="T291" i="2"/>
  <c r="R291" i="2"/>
  <c r="P291" i="2"/>
  <c r="BI289" i="2"/>
  <c r="BH289" i="2"/>
  <c r="BG289" i="2"/>
  <c r="BF289" i="2"/>
  <c r="T289" i="2"/>
  <c r="R289" i="2"/>
  <c r="P289" i="2"/>
  <c r="BI287" i="2"/>
  <c r="BH287" i="2"/>
  <c r="BG287" i="2"/>
  <c r="BF287" i="2"/>
  <c r="T287" i="2"/>
  <c r="R287" i="2"/>
  <c r="P287" i="2"/>
  <c r="BI285" i="2"/>
  <c r="BH285" i="2"/>
  <c r="BG285" i="2"/>
  <c r="BF285" i="2"/>
  <c r="T285" i="2"/>
  <c r="R285" i="2"/>
  <c r="P285" i="2"/>
  <c r="BI283" i="2"/>
  <c r="BH283" i="2"/>
  <c r="BG283" i="2"/>
  <c r="BF283" i="2"/>
  <c r="T283" i="2"/>
  <c r="R283" i="2"/>
  <c r="P283" i="2"/>
  <c r="BI281" i="2"/>
  <c r="BH281" i="2"/>
  <c r="BG281" i="2"/>
  <c r="BF281" i="2"/>
  <c r="T281" i="2"/>
  <c r="R281" i="2"/>
  <c r="P281" i="2"/>
  <c r="BI280" i="2"/>
  <c r="BH280" i="2"/>
  <c r="BG280" i="2"/>
  <c r="BF280" i="2"/>
  <c r="T280" i="2"/>
  <c r="R280" i="2"/>
  <c r="P280" i="2"/>
  <c r="BI278" i="2"/>
  <c r="BH278" i="2"/>
  <c r="BG278" i="2"/>
  <c r="BF278" i="2"/>
  <c r="T278" i="2"/>
  <c r="R278" i="2"/>
  <c r="P278" i="2"/>
  <c r="BI277" i="2"/>
  <c r="BH277" i="2"/>
  <c r="BG277" i="2"/>
  <c r="BF277" i="2"/>
  <c r="T277" i="2"/>
  <c r="R277" i="2"/>
  <c r="P277" i="2"/>
  <c r="BI276" i="2"/>
  <c r="BH276" i="2"/>
  <c r="BG276" i="2"/>
  <c r="BF276" i="2"/>
  <c r="T276" i="2"/>
  <c r="R276" i="2"/>
  <c r="P276" i="2"/>
  <c r="BI275" i="2"/>
  <c r="BH275" i="2"/>
  <c r="BG275" i="2"/>
  <c r="BF275" i="2"/>
  <c r="T275" i="2"/>
  <c r="R275" i="2"/>
  <c r="P275" i="2"/>
  <c r="BI272" i="2"/>
  <c r="BH272" i="2"/>
  <c r="BG272" i="2"/>
  <c r="BF272" i="2"/>
  <c r="T272" i="2"/>
  <c r="R272" i="2"/>
  <c r="P272" i="2"/>
  <c r="BI270" i="2"/>
  <c r="BH270" i="2"/>
  <c r="BG270" i="2"/>
  <c r="BF270" i="2"/>
  <c r="T270" i="2"/>
  <c r="R270" i="2"/>
  <c r="P270" i="2"/>
  <c r="BI268" i="2"/>
  <c r="BH268" i="2"/>
  <c r="BG268" i="2"/>
  <c r="BF268" i="2"/>
  <c r="T268" i="2"/>
  <c r="R268" i="2"/>
  <c r="P268" i="2"/>
  <c r="BI266" i="2"/>
  <c r="BH266" i="2"/>
  <c r="BG266" i="2"/>
  <c r="BF266" i="2"/>
  <c r="T266" i="2"/>
  <c r="R266" i="2"/>
  <c r="P266" i="2"/>
  <c r="BI265" i="2"/>
  <c r="BH265" i="2"/>
  <c r="BG265" i="2"/>
  <c r="BF265" i="2"/>
  <c r="T265" i="2"/>
  <c r="R265" i="2"/>
  <c r="P265" i="2"/>
  <c r="BI264" i="2"/>
  <c r="BH264" i="2"/>
  <c r="BG264" i="2"/>
  <c r="BF264" i="2"/>
  <c r="T264" i="2"/>
  <c r="R264" i="2"/>
  <c r="P264" i="2"/>
  <c r="BI263" i="2"/>
  <c r="BH263" i="2"/>
  <c r="BG263" i="2"/>
  <c r="BF263" i="2"/>
  <c r="T263" i="2"/>
  <c r="R263" i="2"/>
  <c r="P263" i="2"/>
  <c r="BI262" i="2"/>
  <c r="BH262" i="2"/>
  <c r="BG262" i="2"/>
  <c r="BF262" i="2"/>
  <c r="T262" i="2"/>
  <c r="R262" i="2"/>
  <c r="P262" i="2"/>
  <c r="BI260" i="2"/>
  <c r="BH260" i="2"/>
  <c r="BG260" i="2"/>
  <c r="BF260" i="2"/>
  <c r="T260" i="2"/>
  <c r="R260" i="2"/>
  <c r="P260" i="2"/>
  <c r="BI259" i="2"/>
  <c r="BH259" i="2"/>
  <c r="BG259" i="2"/>
  <c r="BF259" i="2"/>
  <c r="T259" i="2"/>
  <c r="R259" i="2"/>
  <c r="P259" i="2"/>
  <c r="BI257" i="2"/>
  <c r="BH257" i="2"/>
  <c r="BG257" i="2"/>
  <c r="BF257" i="2"/>
  <c r="T257" i="2"/>
  <c r="R257" i="2"/>
  <c r="P257" i="2"/>
  <c r="BI256" i="2"/>
  <c r="BH256" i="2"/>
  <c r="BG256" i="2"/>
  <c r="BF256" i="2"/>
  <c r="T256" i="2"/>
  <c r="R256" i="2"/>
  <c r="P256" i="2"/>
  <c r="BI255" i="2"/>
  <c r="BH255" i="2"/>
  <c r="BG255" i="2"/>
  <c r="BF255" i="2"/>
  <c r="T255" i="2"/>
  <c r="R255" i="2"/>
  <c r="P255" i="2"/>
  <c r="BI254" i="2"/>
  <c r="BH254" i="2"/>
  <c r="BG254" i="2"/>
  <c r="BF254" i="2"/>
  <c r="T254" i="2"/>
  <c r="R254" i="2"/>
  <c r="P254" i="2"/>
  <c r="BI252" i="2"/>
  <c r="BH252" i="2"/>
  <c r="BG252" i="2"/>
  <c r="BF252" i="2"/>
  <c r="T252" i="2"/>
  <c r="R252" i="2"/>
  <c r="P252" i="2"/>
  <c r="BI251" i="2"/>
  <c r="BH251" i="2"/>
  <c r="BG251" i="2"/>
  <c r="BF251" i="2"/>
  <c r="T251" i="2"/>
  <c r="R251" i="2"/>
  <c r="P251" i="2"/>
  <c r="BI249" i="2"/>
  <c r="BH249" i="2"/>
  <c r="BG249" i="2"/>
  <c r="BF249" i="2"/>
  <c r="T249" i="2"/>
  <c r="R249" i="2"/>
  <c r="P249" i="2"/>
  <c r="BI248" i="2"/>
  <c r="BH248" i="2"/>
  <c r="BG248" i="2"/>
  <c r="BF248" i="2"/>
  <c r="T248" i="2"/>
  <c r="R248" i="2"/>
  <c r="P248" i="2"/>
  <c r="BI247" i="2"/>
  <c r="BH247" i="2"/>
  <c r="BG247" i="2"/>
  <c r="BF247" i="2"/>
  <c r="T247" i="2"/>
  <c r="R247" i="2"/>
  <c r="P247" i="2"/>
  <c r="BI245" i="2"/>
  <c r="BH245" i="2"/>
  <c r="BG245" i="2"/>
  <c r="BF245" i="2"/>
  <c r="T245" i="2"/>
  <c r="R245" i="2"/>
  <c r="P245" i="2"/>
  <c r="BI244" i="2"/>
  <c r="BH244" i="2"/>
  <c r="BG244" i="2"/>
  <c r="BF244" i="2"/>
  <c r="T244" i="2"/>
  <c r="R244" i="2"/>
  <c r="P244" i="2"/>
  <c r="BI242" i="2"/>
  <c r="BH242" i="2"/>
  <c r="BG242" i="2"/>
  <c r="BF242" i="2"/>
  <c r="T242" i="2"/>
  <c r="R242" i="2"/>
  <c r="P242" i="2"/>
  <c r="BI240" i="2"/>
  <c r="BH240" i="2"/>
  <c r="BG240" i="2"/>
  <c r="BF240" i="2"/>
  <c r="T240" i="2"/>
  <c r="R240" i="2"/>
  <c r="P240" i="2"/>
  <c r="BI239" i="2"/>
  <c r="BH239" i="2"/>
  <c r="BG239" i="2"/>
  <c r="BF239" i="2"/>
  <c r="T239" i="2"/>
  <c r="R239" i="2"/>
  <c r="P239" i="2"/>
  <c r="BI237" i="2"/>
  <c r="BH237" i="2"/>
  <c r="BG237" i="2"/>
  <c r="BF237" i="2"/>
  <c r="T237" i="2"/>
  <c r="R237" i="2"/>
  <c r="P237" i="2"/>
  <c r="BI236" i="2"/>
  <c r="BH236" i="2"/>
  <c r="BG236" i="2"/>
  <c r="BF236" i="2"/>
  <c r="T236" i="2"/>
  <c r="R236" i="2"/>
  <c r="P236" i="2"/>
  <c r="BI234" i="2"/>
  <c r="BH234" i="2"/>
  <c r="BG234" i="2"/>
  <c r="BF234" i="2"/>
  <c r="T234" i="2"/>
  <c r="R234" i="2"/>
  <c r="P234" i="2"/>
  <c r="BI232" i="2"/>
  <c r="BH232" i="2"/>
  <c r="BG232" i="2"/>
  <c r="BF232" i="2"/>
  <c r="T232" i="2"/>
  <c r="R232" i="2"/>
  <c r="P232" i="2"/>
  <c r="BI230" i="2"/>
  <c r="BH230" i="2"/>
  <c r="BG230" i="2"/>
  <c r="BF230" i="2"/>
  <c r="T230" i="2"/>
  <c r="R230" i="2"/>
  <c r="P230" i="2"/>
  <c r="BI228" i="2"/>
  <c r="BH228" i="2"/>
  <c r="BG228" i="2"/>
  <c r="BF228" i="2"/>
  <c r="T228" i="2"/>
  <c r="R228" i="2"/>
  <c r="P228" i="2"/>
  <c r="BI226" i="2"/>
  <c r="BH226" i="2"/>
  <c r="BG226" i="2"/>
  <c r="BF226" i="2"/>
  <c r="T226" i="2"/>
  <c r="R226" i="2"/>
  <c r="P226" i="2"/>
  <c r="BI224" i="2"/>
  <c r="BH224" i="2"/>
  <c r="BG224" i="2"/>
  <c r="BF224" i="2"/>
  <c r="T224" i="2"/>
  <c r="R224" i="2"/>
  <c r="P224" i="2"/>
  <c r="BI222" i="2"/>
  <c r="BH222" i="2"/>
  <c r="BG222" i="2"/>
  <c r="BF222" i="2"/>
  <c r="T222" i="2"/>
  <c r="R222" i="2"/>
  <c r="P222" i="2"/>
  <c r="BI220" i="2"/>
  <c r="BH220" i="2"/>
  <c r="BG220" i="2"/>
  <c r="BF220" i="2"/>
  <c r="T220" i="2"/>
  <c r="R220" i="2"/>
  <c r="P220" i="2"/>
  <c r="BI218" i="2"/>
  <c r="BH218" i="2"/>
  <c r="BG218" i="2"/>
  <c r="BF218" i="2"/>
  <c r="T218" i="2"/>
  <c r="R218" i="2"/>
  <c r="P218" i="2"/>
  <c r="BI216" i="2"/>
  <c r="BH216" i="2"/>
  <c r="BG216" i="2"/>
  <c r="BF216" i="2"/>
  <c r="T216" i="2"/>
  <c r="R216" i="2"/>
  <c r="P216" i="2"/>
  <c r="BI214" i="2"/>
  <c r="BH214" i="2"/>
  <c r="BG214" i="2"/>
  <c r="BF214" i="2"/>
  <c r="T214" i="2"/>
  <c r="R214" i="2"/>
  <c r="P214" i="2"/>
  <c r="BI212" i="2"/>
  <c r="BH212" i="2"/>
  <c r="BG212" i="2"/>
  <c r="BF212" i="2"/>
  <c r="T212" i="2"/>
  <c r="R212" i="2"/>
  <c r="P212" i="2"/>
  <c r="BI210" i="2"/>
  <c r="BH210" i="2"/>
  <c r="BG210" i="2"/>
  <c r="BF210" i="2"/>
  <c r="T210" i="2"/>
  <c r="R210" i="2"/>
  <c r="P210" i="2"/>
  <c r="BI208" i="2"/>
  <c r="BH208" i="2"/>
  <c r="BG208" i="2"/>
  <c r="BF208" i="2"/>
  <c r="T208" i="2"/>
  <c r="R208" i="2"/>
  <c r="P208" i="2"/>
  <c r="BI206" i="2"/>
  <c r="BH206" i="2"/>
  <c r="BG206" i="2"/>
  <c r="BF206" i="2"/>
  <c r="T206" i="2"/>
  <c r="R206" i="2"/>
  <c r="P206" i="2"/>
  <c r="BI204" i="2"/>
  <c r="BH204" i="2"/>
  <c r="BG204" i="2"/>
  <c r="BF204" i="2"/>
  <c r="T204" i="2"/>
  <c r="R204" i="2"/>
  <c r="P204" i="2"/>
  <c r="BI202" i="2"/>
  <c r="BH202" i="2"/>
  <c r="BG202" i="2"/>
  <c r="BF202" i="2"/>
  <c r="T202" i="2"/>
  <c r="R202" i="2"/>
  <c r="P202" i="2"/>
  <c r="BI201" i="2"/>
  <c r="BH201" i="2"/>
  <c r="BG201" i="2"/>
  <c r="BF201" i="2"/>
  <c r="T201" i="2"/>
  <c r="R201" i="2"/>
  <c r="P201" i="2"/>
  <c r="BI200" i="2"/>
  <c r="BH200" i="2"/>
  <c r="BG200" i="2"/>
  <c r="BF200" i="2"/>
  <c r="T200" i="2"/>
  <c r="R200" i="2"/>
  <c r="P200" i="2"/>
  <c r="BI199" i="2"/>
  <c r="BH199" i="2"/>
  <c r="BG199" i="2"/>
  <c r="BF199" i="2"/>
  <c r="T199" i="2"/>
  <c r="R199" i="2"/>
  <c r="P199" i="2"/>
  <c r="BI198" i="2"/>
  <c r="BH198" i="2"/>
  <c r="BG198" i="2"/>
  <c r="BF198" i="2"/>
  <c r="T198" i="2"/>
  <c r="R198" i="2"/>
  <c r="P198" i="2"/>
  <c r="BI197" i="2"/>
  <c r="BH197" i="2"/>
  <c r="BG197" i="2"/>
  <c r="BF197" i="2"/>
  <c r="T197" i="2"/>
  <c r="R197" i="2"/>
  <c r="P197" i="2"/>
  <c r="BI196" i="2"/>
  <c r="BH196" i="2"/>
  <c r="BG196" i="2"/>
  <c r="BF196" i="2"/>
  <c r="T196" i="2"/>
  <c r="R196" i="2"/>
  <c r="P196" i="2"/>
  <c r="BI194" i="2"/>
  <c r="BH194" i="2"/>
  <c r="BG194" i="2"/>
  <c r="BF194" i="2"/>
  <c r="T194" i="2"/>
  <c r="R194" i="2"/>
  <c r="P194" i="2"/>
  <c r="BI193" i="2"/>
  <c r="BH193" i="2"/>
  <c r="BG193" i="2"/>
  <c r="BF193" i="2"/>
  <c r="T193" i="2"/>
  <c r="R193" i="2"/>
  <c r="P193" i="2"/>
  <c r="BI192" i="2"/>
  <c r="BH192" i="2"/>
  <c r="BG192" i="2"/>
  <c r="BF192" i="2"/>
  <c r="T192" i="2"/>
  <c r="R192" i="2"/>
  <c r="P192" i="2"/>
  <c r="BI190" i="2"/>
  <c r="BH190" i="2"/>
  <c r="BG190" i="2"/>
  <c r="BF190" i="2"/>
  <c r="T190" i="2"/>
  <c r="R190" i="2"/>
  <c r="P190" i="2"/>
  <c r="BI189" i="2"/>
  <c r="BH189" i="2"/>
  <c r="BG189" i="2"/>
  <c r="BF189" i="2"/>
  <c r="T189" i="2"/>
  <c r="R189" i="2"/>
  <c r="P189" i="2"/>
  <c r="BI187" i="2"/>
  <c r="BH187" i="2"/>
  <c r="BG187" i="2"/>
  <c r="BF187" i="2"/>
  <c r="T187" i="2"/>
  <c r="R187" i="2"/>
  <c r="P187" i="2"/>
  <c r="BI186" i="2"/>
  <c r="BH186" i="2"/>
  <c r="BG186" i="2"/>
  <c r="BF186" i="2"/>
  <c r="T186" i="2"/>
  <c r="R186" i="2"/>
  <c r="P186" i="2"/>
  <c r="BI185" i="2"/>
  <c r="BH185" i="2"/>
  <c r="BG185" i="2"/>
  <c r="BF185" i="2"/>
  <c r="T185" i="2"/>
  <c r="R185" i="2"/>
  <c r="P185" i="2"/>
  <c r="BI184" i="2"/>
  <c r="BH184" i="2"/>
  <c r="BG184" i="2"/>
  <c r="BF184" i="2"/>
  <c r="T184" i="2"/>
  <c r="R184" i="2"/>
  <c r="P184" i="2"/>
  <c r="BI183" i="2"/>
  <c r="BH183" i="2"/>
  <c r="BG183" i="2"/>
  <c r="BF183" i="2"/>
  <c r="T183" i="2"/>
  <c r="R183" i="2"/>
  <c r="P183" i="2"/>
  <c r="BI182" i="2"/>
  <c r="BH182" i="2"/>
  <c r="BG182" i="2"/>
  <c r="BF182" i="2"/>
  <c r="T182" i="2"/>
  <c r="R182" i="2"/>
  <c r="P182" i="2"/>
  <c r="BI180" i="2"/>
  <c r="BH180" i="2"/>
  <c r="BG180" i="2"/>
  <c r="BF180" i="2"/>
  <c r="T180" i="2"/>
  <c r="R180" i="2"/>
  <c r="P180" i="2"/>
  <c r="BI178" i="2"/>
  <c r="BH178" i="2"/>
  <c r="BG178" i="2"/>
  <c r="BF178" i="2"/>
  <c r="T178" i="2"/>
  <c r="R178" i="2"/>
  <c r="P178" i="2"/>
  <c r="BI176" i="2"/>
  <c r="BH176" i="2"/>
  <c r="BG176" i="2"/>
  <c r="BF176" i="2"/>
  <c r="T176" i="2"/>
  <c r="R176" i="2"/>
  <c r="P176" i="2"/>
  <c r="BI175" i="2"/>
  <c r="BH175" i="2"/>
  <c r="BG175" i="2"/>
  <c r="BF175" i="2"/>
  <c r="T175" i="2"/>
  <c r="R175" i="2"/>
  <c r="P175" i="2"/>
  <c r="BI173" i="2"/>
  <c r="BH173" i="2"/>
  <c r="BG173" i="2"/>
  <c r="BF173" i="2"/>
  <c r="T173" i="2"/>
  <c r="R173" i="2"/>
  <c r="P173" i="2"/>
  <c r="BI171" i="2"/>
  <c r="BH171" i="2"/>
  <c r="BG171" i="2"/>
  <c r="BF171" i="2"/>
  <c r="T171" i="2"/>
  <c r="R171" i="2"/>
  <c r="P171" i="2"/>
  <c r="BI170" i="2"/>
  <c r="BH170" i="2"/>
  <c r="BG170" i="2"/>
  <c r="BF170" i="2"/>
  <c r="T170" i="2"/>
  <c r="R170" i="2"/>
  <c r="P170" i="2"/>
  <c r="BI168" i="2"/>
  <c r="BH168" i="2"/>
  <c r="BG168" i="2"/>
  <c r="BF168" i="2"/>
  <c r="T168" i="2"/>
  <c r="R168" i="2"/>
  <c r="P168" i="2"/>
  <c r="BI166" i="2"/>
  <c r="BH166" i="2"/>
  <c r="BG166" i="2"/>
  <c r="BF166" i="2"/>
  <c r="T166" i="2"/>
  <c r="R166" i="2"/>
  <c r="P166" i="2"/>
  <c r="BI164" i="2"/>
  <c r="BH164" i="2"/>
  <c r="BG164" i="2"/>
  <c r="BF164" i="2"/>
  <c r="T164" i="2"/>
  <c r="R164" i="2"/>
  <c r="P164" i="2"/>
  <c r="BI162" i="2"/>
  <c r="BH162" i="2"/>
  <c r="BG162" i="2"/>
  <c r="BF162" i="2"/>
  <c r="T162" i="2"/>
  <c r="R162" i="2"/>
  <c r="P162" i="2"/>
  <c r="BI160" i="2"/>
  <c r="BH160" i="2"/>
  <c r="BG160" i="2"/>
  <c r="BF160" i="2"/>
  <c r="T160" i="2"/>
  <c r="R160" i="2"/>
  <c r="P160" i="2"/>
  <c r="BI158" i="2"/>
  <c r="BH158" i="2"/>
  <c r="BG158" i="2"/>
  <c r="BF158" i="2"/>
  <c r="T158" i="2"/>
  <c r="R158" i="2"/>
  <c r="P158" i="2"/>
  <c r="BI156" i="2"/>
  <c r="BH156" i="2"/>
  <c r="BG156" i="2"/>
  <c r="BF156" i="2"/>
  <c r="T156" i="2"/>
  <c r="R156" i="2"/>
  <c r="P156" i="2"/>
  <c r="BI154" i="2"/>
  <c r="BH154" i="2"/>
  <c r="BG154" i="2"/>
  <c r="BF154" i="2"/>
  <c r="T154" i="2"/>
  <c r="R154" i="2"/>
  <c r="P154" i="2"/>
  <c r="BI152" i="2"/>
  <c r="BH152" i="2"/>
  <c r="BG152" i="2"/>
  <c r="BF152" i="2"/>
  <c r="T152" i="2"/>
  <c r="R152" i="2"/>
  <c r="P152" i="2"/>
  <c r="BI150" i="2"/>
  <c r="BH150" i="2"/>
  <c r="BG150" i="2"/>
  <c r="BF150" i="2"/>
  <c r="T150" i="2"/>
  <c r="R150" i="2"/>
  <c r="P150" i="2"/>
  <c r="BI148" i="2"/>
  <c r="BH148" i="2"/>
  <c r="BG148" i="2"/>
  <c r="BF148" i="2"/>
  <c r="T148" i="2"/>
  <c r="R148" i="2"/>
  <c r="P148" i="2"/>
  <c r="BI146" i="2"/>
  <c r="BH146" i="2"/>
  <c r="BG146" i="2"/>
  <c r="BF146" i="2"/>
  <c r="T146" i="2"/>
  <c r="R146" i="2"/>
  <c r="P146" i="2"/>
  <c r="BI144" i="2"/>
  <c r="BH144" i="2"/>
  <c r="BG144" i="2"/>
  <c r="BF144" i="2"/>
  <c r="T144" i="2"/>
  <c r="R144" i="2"/>
  <c r="P144" i="2"/>
  <c r="BI142" i="2"/>
  <c r="BH142" i="2"/>
  <c r="BG142" i="2"/>
  <c r="BF142" i="2"/>
  <c r="T142" i="2"/>
  <c r="R142" i="2"/>
  <c r="P142" i="2"/>
  <c r="BI140" i="2"/>
  <c r="BH140" i="2"/>
  <c r="BG140" i="2"/>
  <c r="BF140" i="2"/>
  <c r="T140" i="2"/>
  <c r="R140" i="2"/>
  <c r="P140" i="2"/>
  <c r="BI138" i="2"/>
  <c r="BH138" i="2"/>
  <c r="BG138" i="2"/>
  <c r="BF138" i="2"/>
  <c r="T138" i="2"/>
  <c r="R138" i="2"/>
  <c r="P138" i="2"/>
  <c r="BI136" i="2"/>
  <c r="BH136" i="2"/>
  <c r="BG136" i="2"/>
  <c r="BF136" i="2"/>
  <c r="T136" i="2"/>
  <c r="R136" i="2"/>
  <c r="P136" i="2"/>
  <c r="F128" i="2"/>
  <c r="E126" i="2"/>
  <c r="BI113" i="2"/>
  <c r="BH113" i="2"/>
  <c r="BG113" i="2"/>
  <c r="BE113" i="2"/>
  <c r="BI112" i="2"/>
  <c r="BH112" i="2"/>
  <c r="BG112" i="2"/>
  <c r="BF112" i="2"/>
  <c r="BE112" i="2"/>
  <c r="BI111" i="2"/>
  <c r="BH111" i="2"/>
  <c r="BG111" i="2"/>
  <c r="BF111" i="2"/>
  <c r="BE111" i="2"/>
  <c r="BI110" i="2"/>
  <c r="BH110" i="2"/>
  <c r="BG110" i="2"/>
  <c r="BF110" i="2"/>
  <c r="BE110" i="2"/>
  <c r="BI109" i="2"/>
  <c r="BH109" i="2"/>
  <c r="BG109" i="2"/>
  <c r="BF109" i="2"/>
  <c r="BE109" i="2"/>
  <c r="BI108" i="2"/>
  <c r="BH108" i="2"/>
  <c r="BG108" i="2"/>
  <c r="BF108" i="2"/>
  <c r="BE108" i="2"/>
  <c r="F89" i="2"/>
  <c r="E87" i="2"/>
  <c r="J24" i="2"/>
  <c r="E24" i="2"/>
  <c r="J92" i="2" s="1"/>
  <c r="J23" i="2"/>
  <c r="J21" i="2"/>
  <c r="E21" i="2"/>
  <c r="J91" i="2"/>
  <c r="J20" i="2"/>
  <c r="J18" i="2"/>
  <c r="E18" i="2"/>
  <c r="F92" i="2" s="1"/>
  <c r="J17" i="2"/>
  <c r="J15" i="2"/>
  <c r="E15" i="2"/>
  <c r="F91" i="2"/>
  <c r="J14" i="2"/>
  <c r="J12" i="2"/>
  <c r="J128" i="2" s="1"/>
  <c r="E7" i="2"/>
  <c r="E124" i="2"/>
  <c r="L90" i="1"/>
  <c r="AM90" i="1"/>
  <c r="AM89" i="1"/>
  <c r="L89" i="1"/>
  <c r="AM87" i="1"/>
  <c r="L87" i="1"/>
  <c r="L85" i="1"/>
  <c r="L84" i="1"/>
  <c r="J401" i="2"/>
  <c r="BK386" i="2"/>
  <c r="J382" i="2"/>
  <c r="BK374" i="2"/>
  <c r="BK364" i="2"/>
  <c r="BK359" i="2"/>
  <c r="J354" i="2"/>
  <c r="J339" i="2"/>
  <c r="J336" i="2"/>
  <c r="J330" i="2"/>
  <c r="J322" i="2"/>
  <c r="J316" i="2"/>
  <c r="BK309" i="2"/>
  <c r="BK303" i="2"/>
  <c r="BK297" i="2"/>
  <c r="BK289" i="2"/>
  <c r="BK278" i="2"/>
  <c r="J275" i="2"/>
  <c r="J265" i="2"/>
  <c r="J262" i="2"/>
  <c r="BK256" i="2"/>
  <c r="BK252" i="2"/>
  <c r="J247" i="2"/>
  <c r="J239" i="2"/>
  <c r="BK228" i="2"/>
  <c r="J220" i="2"/>
  <c r="BK208" i="2"/>
  <c r="J193" i="2"/>
  <c r="BK186" i="2"/>
  <c r="J182" i="2"/>
  <c r="BK173" i="2"/>
  <c r="J158" i="2"/>
  <c r="BK144" i="2"/>
  <c r="BK201" i="2"/>
  <c r="J175" i="2"/>
  <c r="J140" i="2"/>
  <c r="J156" i="2"/>
  <c r="J196" i="2"/>
  <c r="BK403" i="2"/>
  <c r="BK397" i="2"/>
  <c r="BK391" i="2"/>
  <c r="J384" i="2"/>
  <c r="J376" i="2"/>
  <c r="J368" i="2"/>
  <c r="J359" i="2"/>
  <c r="BK354" i="2"/>
  <c r="J348" i="2"/>
  <c r="J344" i="2"/>
  <c r="BK337" i="2"/>
  <c r="BK330" i="2"/>
  <c r="J324" i="2"/>
  <c r="BK316" i="2"/>
  <c r="BK307" i="2"/>
  <c r="J301" i="2"/>
  <c r="BK293" i="2"/>
  <c r="BK285" i="2"/>
  <c r="J280" i="2"/>
  <c r="J276" i="2"/>
  <c r="J268" i="2"/>
  <c r="J264" i="2"/>
  <c r="J259" i="2"/>
  <c r="BK254" i="2"/>
  <c r="J249" i="2"/>
  <c r="BK242" i="2"/>
  <c r="BK237" i="2"/>
  <c r="J234" i="2"/>
  <c r="BK224" i="2"/>
  <c r="BK216" i="2"/>
  <c r="BK206" i="2"/>
  <c r="J194" i="2"/>
  <c r="BK187" i="2"/>
  <c r="BK182" i="2"/>
  <c r="BK175" i="2"/>
  <c r="BK160" i="2"/>
  <c r="J202" i="2"/>
  <c r="BK162" i="2"/>
  <c r="J152" i="2"/>
  <c r="BK197" i="2"/>
  <c r="AS94" i="1"/>
  <c r="J391" i="2"/>
  <c r="BK380" i="2"/>
  <c r="BK372" i="2"/>
  <c r="BK366" i="2"/>
  <c r="J362" i="2"/>
  <c r="BK352" i="2"/>
  <c r="J346" i="2"/>
  <c r="BK339" i="2"/>
  <c r="BK332" i="2"/>
  <c r="J326" i="2"/>
  <c r="BK318" i="2"/>
  <c r="J312" i="2"/>
  <c r="BK301" i="2"/>
  <c r="J293" i="2"/>
  <c r="BK287" i="2"/>
  <c r="BK281" i="2"/>
  <c r="BK276" i="2"/>
  <c r="J270" i="2"/>
  <c r="J260" i="2"/>
  <c r="BK255" i="2"/>
  <c r="J251" i="2"/>
  <c r="BK245" i="2"/>
  <c r="J240" i="2"/>
  <c r="BK234" i="2"/>
  <c r="J228" i="2"/>
  <c r="J216" i="2"/>
  <c r="BK204" i="2"/>
  <c r="BK189" i="2"/>
  <c r="BK185" i="2"/>
  <c r="BK180" i="2"/>
  <c r="J170" i="2"/>
  <c r="J150" i="2"/>
  <c r="J200" i="2"/>
  <c r="J208" i="2"/>
  <c r="BK152" i="2"/>
  <c r="BK158" i="2"/>
  <c r="BK401" i="2"/>
  <c r="J393" i="2"/>
  <c r="BK384" i="2"/>
  <c r="BK376" i="2"/>
  <c r="J370" i="2"/>
  <c r="BK363" i="2"/>
  <c r="J357" i="2"/>
  <c r="J350" i="2"/>
  <c r="BK336" i="2"/>
  <c r="BK328" i="2"/>
  <c r="BK322" i="2"/>
  <c r="BK314" i="2"/>
  <c r="J311" i="2"/>
  <c r="J305" i="2"/>
  <c r="BK295" i="2"/>
  <c r="J289" i="2"/>
  <c r="BK283" i="2"/>
  <c r="J278" i="2"/>
  <c r="J272" i="2"/>
  <c r="J266" i="2"/>
  <c r="J263" i="2"/>
  <c r="J257" i="2"/>
  <c r="J252" i="2"/>
  <c r="BK247" i="2"/>
  <c r="J242" i="2"/>
  <c r="BK236" i="2"/>
  <c r="J230" i="2"/>
  <c r="BK222" i="2"/>
  <c r="J210" i="2"/>
  <c r="J197" i="2"/>
  <c r="J189" i="2"/>
  <c r="J185" i="2"/>
  <c r="J180" i="2"/>
  <c r="J164" i="2"/>
  <c r="J136" i="2"/>
  <c r="BK136" i="2"/>
  <c r="BK171" i="2"/>
  <c r="BK170" i="2"/>
  <c r="J144" i="2"/>
  <c r="BK192" i="2"/>
  <c r="BK405" i="2"/>
  <c r="J399" i="2"/>
  <c r="J395" i="2"/>
  <c r="J386" i="2"/>
  <c r="BK378" i="2"/>
  <c r="J374" i="2"/>
  <c r="BK368" i="2"/>
  <c r="BK362" i="2"/>
  <c r="J356" i="2"/>
  <c r="BK348" i="2"/>
  <c r="J341" i="2"/>
  <c r="J335" i="2"/>
  <c r="BK326" i="2"/>
  <c r="BK320" i="2"/>
  <c r="BK311" i="2"/>
  <c r="BK305" i="2"/>
  <c r="J299" i="2"/>
  <c r="J295" i="2"/>
  <c r="J287" i="2"/>
  <c r="BK280" i="2"/>
  <c r="BK275" i="2"/>
  <c r="BK268" i="2"/>
  <c r="BK263" i="2"/>
  <c r="BK259" i="2"/>
  <c r="J255" i="2"/>
  <c r="BK249" i="2"/>
  <c r="J245" i="2"/>
  <c r="J237" i="2"/>
  <c r="BK232" i="2"/>
  <c r="J226" i="2"/>
  <c r="BK220" i="2"/>
  <c r="BK214" i="2"/>
  <c r="BK196" i="2"/>
  <c r="J187" i="2"/>
  <c r="J183" i="2"/>
  <c r="J176" i="2"/>
  <c r="BK156" i="2"/>
  <c r="J138" i="2"/>
  <c r="J214" i="2"/>
  <c r="BK164" i="2"/>
  <c r="BK166" i="2"/>
  <c r="BK146" i="2"/>
  <c r="BK193" i="2"/>
  <c r="BK230" i="2"/>
  <c r="BK218" i="2"/>
  <c r="BK202" i="2"/>
  <c r="BK190" i="2"/>
  <c r="BK184" i="2"/>
  <c r="BK178" i="2"/>
  <c r="J166" i="2"/>
  <c r="BK148" i="2"/>
  <c r="BK138" i="2"/>
  <c r="BK210" i="2"/>
  <c r="BK154" i="2"/>
  <c r="J160" i="2"/>
  <c r="J142" i="2"/>
  <c r="BK198" i="2"/>
  <c r="J201" i="2"/>
  <c r="BK200" i="2"/>
  <c r="BK199" i="2"/>
  <c r="J198" i="2"/>
  <c r="BK422" i="2"/>
  <c r="J422" i="2"/>
  <c r="BK419" i="2"/>
  <c r="J419" i="2"/>
  <c r="BK417" i="2"/>
  <c r="J417" i="2"/>
  <c r="BK415" i="2"/>
  <c r="J415" i="2"/>
  <c r="BK413" i="2"/>
  <c r="J413" i="2"/>
  <c r="BK411" i="2"/>
  <c r="J411" i="2"/>
  <c r="BK409" i="2"/>
  <c r="J409" i="2"/>
  <c r="BK407" i="2"/>
  <c r="J407" i="2"/>
  <c r="J405" i="2"/>
  <c r="BK399" i="2"/>
  <c r="BK395" i="2"/>
  <c r="BK388" i="2"/>
  <c r="J380" i="2"/>
  <c r="J372" i="2"/>
  <c r="J364" i="2"/>
  <c r="BK357" i="2"/>
  <c r="J352" i="2"/>
  <c r="BK344" i="2"/>
  <c r="J338" i="2"/>
  <c r="BK335" i="2"/>
  <c r="J328" i="2"/>
  <c r="J318" i="2"/>
  <c r="BK312" i="2"/>
  <c r="J307" i="2"/>
  <c r="BK299" i="2"/>
  <c r="BK291" i="2"/>
  <c r="J283" i="2"/>
  <c r="BK277" i="2"/>
  <c r="BK270" i="2"/>
  <c r="BK265" i="2"/>
  <c r="BK262" i="2"/>
  <c r="BK257" i="2"/>
  <c r="J254" i="2"/>
  <c r="BK248" i="2"/>
  <c r="J244" i="2"/>
  <c r="BK239" i="2"/>
  <c r="J232" i="2"/>
  <c r="J224" i="2"/>
  <c r="J218" i="2"/>
  <c r="J204" i="2"/>
  <c r="J192" i="2"/>
  <c r="J184" i="2"/>
  <c r="BK176" i="2"/>
  <c r="J162" i="2"/>
  <c r="J146" i="2"/>
  <c r="BK140" i="2"/>
  <c r="BK212" i="2"/>
  <c r="J168" i="2"/>
  <c r="J173" i="2"/>
  <c r="J148" i="2"/>
  <c r="J190" i="2"/>
  <c r="J403" i="2"/>
  <c r="J397" i="2"/>
  <c r="BK393" i="2"/>
  <c r="J388" i="2"/>
  <c r="BK382" i="2"/>
  <c r="J378" i="2"/>
  <c r="BK370" i="2"/>
  <c r="J366" i="2"/>
  <c r="J363" i="2"/>
  <c r="BK356" i="2"/>
  <c r="BK350" i="2"/>
  <c r="BK346" i="2"/>
  <c r="BK341" i="2"/>
  <c r="BK338" i="2"/>
  <c r="J337" i="2"/>
  <c r="J332" i="2"/>
  <c r="BK324" i="2"/>
  <c r="J320" i="2"/>
  <c r="J314" i="2"/>
  <c r="J309" i="2"/>
  <c r="J303" i="2"/>
  <c r="J297" i="2"/>
  <c r="J291" i="2"/>
  <c r="J285" i="2"/>
  <c r="J281" i="2"/>
  <c r="J277" i="2"/>
  <c r="BK272" i="2"/>
  <c r="BK266" i="2"/>
  <c r="BK264" i="2"/>
  <c r="BK260" i="2"/>
  <c r="J256" i="2"/>
  <c r="BK251" i="2"/>
  <c r="J248" i="2"/>
  <c r="BK244" i="2"/>
  <c r="BK240" i="2"/>
  <c r="J236" i="2"/>
  <c r="BK226" i="2"/>
  <c r="J222" i="2"/>
  <c r="J212" i="2"/>
  <c r="J199" i="2"/>
  <c r="J186" i="2"/>
  <c r="BK183" i="2"/>
  <c r="J178" i="2"/>
  <c r="BK168" i="2"/>
  <c r="J154" i="2"/>
  <c r="BK142" i="2"/>
  <c r="J206" i="2"/>
  <c r="J171" i="2"/>
  <c r="BK150" i="2"/>
  <c r="BK194" i="2"/>
  <c r="BK135" i="2" l="1"/>
  <c r="J135" i="2" s="1"/>
  <c r="J97" i="2" s="1"/>
  <c r="T274" i="2"/>
  <c r="BK361" i="2"/>
  <c r="J361" i="2"/>
  <c r="J102" i="2" s="1"/>
  <c r="T135" i="2"/>
  <c r="P267" i="2"/>
  <c r="T343" i="2"/>
  <c r="T361" i="2"/>
  <c r="P274" i="2"/>
  <c r="P334" i="2"/>
  <c r="T334" i="2"/>
  <c r="BK390" i="2"/>
  <c r="J390" i="2"/>
  <c r="J103" i="2" s="1"/>
  <c r="BK274" i="2"/>
  <c r="J274" i="2" s="1"/>
  <c r="J99" i="2" s="1"/>
  <c r="BK343" i="2"/>
  <c r="J343" i="2"/>
  <c r="J101" i="2" s="1"/>
  <c r="R390" i="2"/>
  <c r="P135" i="2"/>
  <c r="BK267" i="2"/>
  <c r="J267" i="2"/>
  <c r="J98" i="2" s="1"/>
  <c r="R267" i="2"/>
  <c r="BK334" i="2"/>
  <c r="J334" i="2"/>
  <c r="J100" i="2" s="1"/>
  <c r="R334" i="2"/>
  <c r="P390" i="2"/>
  <c r="R135" i="2"/>
  <c r="R134" i="2"/>
  <c r="T267" i="2"/>
  <c r="R343" i="2"/>
  <c r="T390" i="2"/>
  <c r="R274" i="2"/>
  <c r="P343" i="2"/>
  <c r="R361" i="2"/>
  <c r="BK421" i="2"/>
  <c r="J421" i="2"/>
  <c r="J104" i="2" s="1"/>
  <c r="BE189" i="2"/>
  <c r="BE192" i="2"/>
  <c r="BE193" i="2"/>
  <c r="E85" i="2"/>
  <c r="J130" i="2"/>
  <c r="BE140" i="2"/>
  <c r="BE162" i="2"/>
  <c r="BE202" i="2"/>
  <c r="F130" i="2"/>
  <c r="J131" i="2"/>
  <c r="BE136" i="2"/>
  <c r="BE138" i="2"/>
  <c r="BE142" i="2"/>
  <c r="BE146" i="2"/>
  <c r="BE148" i="2"/>
  <c r="BE150" i="2"/>
  <c r="BE158" i="2"/>
  <c r="BE160" i="2"/>
  <c r="BE168" i="2"/>
  <c r="BE173" i="2"/>
  <c r="BE176" i="2"/>
  <c r="BE208" i="2"/>
  <c r="BE200" i="2"/>
  <c r="BE201" i="2"/>
  <c r="F131" i="2"/>
  <c r="BE144" i="2"/>
  <c r="BE152" i="2"/>
  <c r="BE154" i="2"/>
  <c r="BE156" i="2"/>
  <c r="BE164" i="2"/>
  <c r="BE166" i="2"/>
  <c r="BE170" i="2"/>
  <c r="BE171" i="2"/>
  <c r="BE175" i="2"/>
  <c r="BE178" i="2"/>
  <c r="BE180" i="2"/>
  <c r="BE182" i="2"/>
  <c r="BE183" i="2"/>
  <c r="BE184" i="2"/>
  <c r="BE185" i="2"/>
  <c r="BE186" i="2"/>
  <c r="BE187" i="2"/>
  <c r="BE190" i="2"/>
  <c r="BE194" i="2"/>
  <c r="BE196" i="2"/>
  <c r="BE197" i="2"/>
  <c r="BE198" i="2"/>
  <c r="J89" i="2"/>
  <c r="BE204" i="2"/>
  <c r="BE206" i="2"/>
  <c r="BE210" i="2"/>
  <c r="BE212" i="2"/>
  <c r="BE214" i="2"/>
  <c r="BE216" i="2"/>
  <c r="BE218" i="2"/>
  <c r="BE220" i="2"/>
  <c r="BE222" i="2"/>
  <c r="BE224" i="2"/>
  <c r="BE226" i="2"/>
  <c r="BE228" i="2"/>
  <c r="BE230" i="2"/>
  <c r="BE232" i="2"/>
  <c r="BE234" i="2"/>
  <c r="BE236" i="2"/>
  <c r="BE237" i="2"/>
  <c r="BE239" i="2"/>
  <c r="BE240" i="2"/>
  <c r="BE242" i="2"/>
  <c r="BE244" i="2"/>
  <c r="BE245" i="2"/>
  <c r="BE247" i="2"/>
  <c r="BE248" i="2"/>
  <c r="BE249" i="2"/>
  <c r="BE251" i="2"/>
  <c r="BE252" i="2"/>
  <c r="BE254" i="2"/>
  <c r="BE255" i="2"/>
  <c r="BE256" i="2"/>
  <c r="BE257" i="2"/>
  <c r="BE259" i="2"/>
  <c r="BE260" i="2"/>
  <c r="BE262" i="2"/>
  <c r="BE263" i="2"/>
  <c r="BE264" i="2"/>
  <c r="BE265" i="2"/>
  <c r="BE266" i="2"/>
  <c r="BE268" i="2"/>
  <c r="BE270" i="2"/>
  <c r="BE272" i="2"/>
  <c r="BE275" i="2"/>
  <c r="BE276" i="2"/>
  <c r="BE277" i="2"/>
  <c r="BE278" i="2"/>
  <c r="BE280" i="2"/>
  <c r="BE281" i="2"/>
  <c r="BE283" i="2"/>
  <c r="BE285" i="2"/>
  <c r="BE287" i="2"/>
  <c r="BE289" i="2"/>
  <c r="BE291" i="2"/>
  <c r="BE293" i="2"/>
  <c r="BE295" i="2"/>
  <c r="BE297" i="2"/>
  <c r="BE299" i="2"/>
  <c r="BE301" i="2"/>
  <c r="BE303" i="2"/>
  <c r="BE305" i="2"/>
  <c r="BE307" i="2"/>
  <c r="BE309" i="2"/>
  <c r="BE311" i="2"/>
  <c r="BE312" i="2"/>
  <c r="BE314" i="2"/>
  <c r="BE316" i="2"/>
  <c r="BE318" i="2"/>
  <c r="BE320" i="2"/>
  <c r="BE322" i="2"/>
  <c r="BE324" i="2"/>
  <c r="BE326" i="2"/>
  <c r="BE328" i="2"/>
  <c r="BE330" i="2"/>
  <c r="BE332" i="2"/>
  <c r="BE335" i="2"/>
  <c r="BE336" i="2"/>
  <c r="BE337" i="2"/>
  <c r="BE338" i="2"/>
  <c r="BE339" i="2"/>
  <c r="BE341" i="2"/>
  <c r="BE344" i="2"/>
  <c r="BE346" i="2"/>
  <c r="BE348" i="2"/>
  <c r="BE350" i="2"/>
  <c r="BE352" i="2"/>
  <c r="BE354" i="2"/>
  <c r="BE356" i="2"/>
  <c r="BE357" i="2"/>
  <c r="BE359" i="2"/>
  <c r="BE362" i="2"/>
  <c r="BE363" i="2"/>
  <c r="BE364" i="2"/>
  <c r="BE366" i="2"/>
  <c r="BE368" i="2"/>
  <c r="BE370" i="2"/>
  <c r="BE372" i="2"/>
  <c r="BE374" i="2"/>
  <c r="BE376" i="2"/>
  <c r="BE378" i="2"/>
  <c r="BE380" i="2"/>
  <c r="BE382" i="2"/>
  <c r="BE384" i="2"/>
  <c r="BE386" i="2"/>
  <c r="BE388" i="2"/>
  <c r="BE391" i="2"/>
  <c r="BE393" i="2"/>
  <c r="BE395" i="2"/>
  <c r="BE397" i="2"/>
  <c r="BE399" i="2"/>
  <c r="BE401" i="2"/>
  <c r="BE403" i="2"/>
  <c r="BE405" i="2"/>
  <c r="BE407" i="2"/>
  <c r="BE409" i="2"/>
  <c r="BE411" i="2"/>
  <c r="BE413" i="2"/>
  <c r="BE415" i="2"/>
  <c r="BE417" i="2"/>
  <c r="BE419" i="2"/>
  <c r="BE422" i="2"/>
  <c r="BE199" i="2"/>
  <c r="F39" i="2"/>
  <c r="BD95" i="1" s="1"/>
  <c r="BD94" i="1" s="1"/>
  <c r="W33" i="1" s="1"/>
  <c r="F37" i="2"/>
  <c r="BB95" i="1" s="1"/>
  <c r="BB94" i="1" s="1"/>
  <c r="AX94" i="1" s="1"/>
  <c r="F38" i="2"/>
  <c r="BC95" i="1" s="1"/>
  <c r="BC94" i="1" s="1"/>
  <c r="W32" i="1" s="1"/>
  <c r="T134" i="2" l="1"/>
  <c r="J35" i="2"/>
  <c r="AV95" i="1" s="1"/>
  <c r="P134" i="2"/>
  <c r="AU95" i="1" s="1"/>
  <c r="AU94" i="1" s="1"/>
  <c r="F35" i="2"/>
  <c r="AZ95" i="1" s="1"/>
  <c r="AZ94" i="1" s="1"/>
  <c r="AV94" i="1" s="1"/>
  <c r="AK29" i="1" s="1"/>
  <c r="BK134" i="2"/>
  <c r="J134" i="2" s="1"/>
  <c r="J96" i="2" s="1"/>
  <c r="J30" i="2" s="1"/>
  <c r="J113" i="2" s="1"/>
  <c r="BF113" i="2" s="1"/>
  <c r="F36" i="2" s="1"/>
  <c r="BA95" i="1" s="1"/>
  <c r="BA94" i="1" s="1"/>
  <c r="AW94" i="1" s="1"/>
  <c r="AK30" i="1" s="1"/>
  <c r="AY94" i="1"/>
  <c r="W31" i="1"/>
  <c r="W29" i="1" l="1"/>
  <c r="J36" i="2"/>
  <c r="AW95" i="1" s="1"/>
  <c r="AT95" i="1" s="1"/>
  <c r="AT94" i="1"/>
  <c r="W30" i="1"/>
  <c r="J107" i="2"/>
  <c r="J31" i="2" s="1"/>
  <c r="J32" i="2" s="1"/>
  <c r="AG95" i="1" s="1"/>
  <c r="AG94" i="1" s="1"/>
  <c r="AN94" i="1" s="1"/>
  <c r="J41" i="2" l="1"/>
  <c r="AN95" i="1"/>
  <c r="J115" i="2"/>
  <c r="AK26" i="1"/>
  <c r="AK35" i="1"/>
</calcChain>
</file>

<file path=xl/sharedStrings.xml><?xml version="1.0" encoding="utf-8"?>
<sst xmlns="http://schemas.openxmlformats.org/spreadsheetml/2006/main" count="3031" uniqueCount="713">
  <si>
    <t>Export Komplet</t>
  </si>
  <si>
    <t/>
  </si>
  <si>
    <t>2.0</t>
  </si>
  <si>
    <t>ZAMOK</t>
  </si>
  <si>
    <t>False</t>
  </si>
  <si>
    <t>{6f4a47fe-ee38-4030-a9b4-6206c2f5a00c}</t>
  </si>
  <si>
    <t>0,01</t>
  </si>
  <si>
    <t>21</t>
  </si>
  <si>
    <t>15</t>
  </si>
  <si>
    <t>REKAPITULACE STAVBY</t>
  </si>
  <si>
    <t>v ---  níže se nacházejí doplnkové a pomocné údaje k sestavám  --- v</t>
  </si>
  <si>
    <t>Návod na vyplnění</t>
  </si>
  <si>
    <t>0,001</t>
  </si>
  <si>
    <t>Kód:</t>
  </si>
  <si>
    <t>D_1_5</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</si>
  <si>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</si>
  <si>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</si>
  <si>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F.b_Interiér</t>
  </si>
  <si>
    <t>KSO:</t>
  </si>
  <si>
    <t>CC-CZ:</t>
  </si>
  <si>
    <t>Místo:</t>
  </si>
  <si>
    <t xml:space="preserve"> </t>
  </si>
  <si>
    <t>Datum:</t>
  </si>
  <si>
    <t>5. 4. 2022</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</si>
  <si>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</si>
  <si>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</si>
  <si>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</si>
  <si>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</si>
  <si>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</si>
  <si>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</si>
  <si>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</si>
  <si>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</si>
  <si>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</si>
  <si>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</si>
  <si>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</si>
  <si>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</si>
  <si>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</si>
  <si>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</si>
  <si>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</si>
  <si>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</si>
  <si>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</si>
  <si>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</si>
  <si>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</si>
  <si>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</si>
  <si>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</si>
  <si>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</si>
  <si>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</si>
  <si>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</si>
  <si>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</si>
  <si>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</si>
  <si>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</si>
  <si>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</si>
  <si>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</si>
  <si>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</si>
  <si>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</si>
  <si>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</si>
  <si>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</si>
  <si>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</si>
  <si>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</si>
  <si>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</si>
  <si>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</si>
  <si>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</si>
  <si>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</si>
  <si>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</si>
  <si>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</si>
  <si>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</si>
  <si>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</si>
  <si>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</si>
  <si>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</si>
  <si>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</si>
  <si>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</si>
  <si>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</si>
  <si>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</si>
  <si>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</si>
  <si>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</si>
  <si>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</si>
  <si>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</si>
  <si>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</si>
  <si>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D.1.5</t>
  </si>
  <si>
    <t>INTERIÉR</t>
  </si>
  <si>
    <t>STA</t>
  </si>
  <si>
    <t>1</t>
  </si>
  <si>
    <t>{ab4672f0-0c88-4191-833b-12314794940f}</t>
  </si>
  <si>
    <t>2</t>
  </si>
  <si>
    <t>KRYCÍ LIST SOUPISU PRACÍ</t>
  </si>
  <si>
    <t>Objekt:</t>
  </si>
  <si>
    <t>D.1.5 - INTERIÉR</t>
  </si>
  <si>
    <t>Náklady z rozpočtu</t>
  </si>
  <si>
    <t>Ostatní náklady</t>
  </si>
  <si>
    <t>REKAPITULACE ČLENĚNÍ SOUPISU PRACÍ</t>
  </si>
  <si>
    <t>Kód dílu - Popis</t>
  </si>
  <si>
    <t>Cena celkem [CZK]</t>
  </si>
  <si>
    <t>1) Náklady ze soupisu prací</t>
  </si>
  <si>
    <t>-1</t>
  </si>
  <si>
    <t>D1 - Skříně</t>
  </si>
  <si>
    <t>D2 - Kuchyňky</t>
  </si>
  <si>
    <t>D3 - Stoly</t>
  </si>
  <si>
    <t>D4 - Posluchárenské sezení</t>
  </si>
  <si>
    <t>D5 - Sedací nábytek</t>
  </si>
  <si>
    <t>D6 - Doplňky</t>
  </si>
  <si>
    <t>D7 - Doplňky - toalety</t>
  </si>
  <si>
    <t>HZS - Hodinové zúčtovací sazby</t>
  </si>
  <si>
    <t>2) Ostatní náklady</t>
  </si>
  <si>
    <t>Zařízení staveniště</t>
  </si>
  <si>
    <t>VRN</t>
  </si>
  <si>
    <t>Projektové práce</t>
  </si>
  <si>
    <t>Územní vlivy</t>
  </si>
  <si>
    <t>Provozní vlivy</t>
  </si>
  <si>
    <t>Jiné VRN</t>
  </si>
  <si>
    <t>Kompletační činnost</t>
  </si>
  <si>
    <t>KOMPLETACNA</t>
  </si>
  <si>
    <t>Celkové náklady za stavbu 1) + 2)</t>
  </si>
  <si>
    <t>SOUPIS PRACÍ</t>
  </si>
  <si>
    <t>PČ</t>
  </si>
  <si>
    <t>MJ</t>
  </si>
  <si>
    <t>Množství</t>
  </si>
  <si>
    <t>J.cena [CZK]</t>
  </si>
  <si>
    <t>Cenová soustava</t>
  </si>
  <si>
    <t>J. Nh [h]</t>
  </si>
  <si>
    <t>Nh celkem [h]</t>
  </si>
  <si>
    <t>J. hmotnost [t]</t>
  </si>
  <si>
    <t>Hmotnost celkem [t]</t>
  </si>
  <si>
    <t>J. suť [t]</t>
  </si>
  <si>
    <t>Suť Celkem [t]</t>
  </si>
  <si>
    <t>Náklady soupisu celkem</t>
  </si>
  <si>
    <t>D1</t>
  </si>
  <si>
    <t>Skříně</t>
  </si>
  <si>
    <t>ROZPOCET</t>
  </si>
  <si>
    <t>K</t>
  </si>
  <si>
    <t>100</t>
  </si>
  <si>
    <t>skříň policová 800/450/2100, plná dvířka</t>
  </si>
  <si>
    <t>ks</t>
  </si>
  <si>
    <t>4</t>
  </si>
  <si>
    <t>P</t>
  </si>
  <si>
    <t>Poznámka k položce:_x000D_
Poznámka k položce: dřevěná spisová skříň, spodní a horní 2x2 otevíravá plná uzamykatelná dvířka, stavitelné police, sokl se stavitelnýma nožkama, hliníkové uchytky</t>
  </si>
  <si>
    <t>101</t>
  </si>
  <si>
    <t>skříň policová 700/450/2100, plná dvířka</t>
  </si>
  <si>
    <t>3</t>
  </si>
  <si>
    <t>102</t>
  </si>
  <si>
    <t>skříň policová 800/450/2100, horní prosklená dvířka</t>
  </si>
  <si>
    <t>6</t>
  </si>
  <si>
    <t>Poznámka k položce:_x000D_
Poznámka k položce: dřevěná spisová skříň, spodní 2x otevíravá plná uzamykatelná dvířka, horní 2x otevíravá prosklená dvířka, stavitelné police, sokl se stavitelnýma nožkama, hliníkové uchytky</t>
  </si>
  <si>
    <t>103</t>
  </si>
  <si>
    <t>skříň policová 800/450/2100, plná dvířka - nika</t>
  </si>
  <si>
    <t>8</t>
  </si>
  <si>
    <t>Poznámka k položce:_x000D_
Poznámka k položce: dřevěná spisová skříň kombinovaná, spodní 2x otevíravá plná uzamykatelná dvířka, v horní části nika,  stavitelné police, sokl se stavitelnýma nožkama, hliníkové uchytky</t>
  </si>
  <si>
    <t>5</t>
  </si>
  <si>
    <t>104</t>
  </si>
  <si>
    <t>skříň policová 800/450/2100, zásuvky-plná dvířka</t>
  </si>
  <si>
    <t>10</t>
  </si>
  <si>
    <t>Poznámka k položce:_x000D_
Poznámka k položce: dřevěná spisová skříň kombinovaná, spodní 4x zásuvkové výsuvy s centrálním zamykáním, horní 2x otevíravá plná uzamykatelná dvířka stavitelné police, sokl se stavitelnýma nožkama, hliníkové uchytky</t>
  </si>
  <si>
    <t>105</t>
  </si>
  <si>
    <t>skříň policová 800/450/2100, zásuvky-horní nika</t>
  </si>
  <si>
    <t>12</t>
  </si>
  <si>
    <t>Poznámka k položce:_x000D_
Poznámka k položce: dřevěná spisová skříň kombinovaná, spodní část se 4x zásuvkovými výsuvy s centrálním zamykáním, v horní části nika, stavitelné police, sokl se stavitelnýma nožkama, hliníkové uchytky</t>
  </si>
  <si>
    <t>7</t>
  </si>
  <si>
    <t>106</t>
  </si>
  <si>
    <t>skříň policová, 600/450/2100, zásuvky-horní nika</t>
  </si>
  <si>
    <t>14</t>
  </si>
  <si>
    <t>107</t>
  </si>
  <si>
    <t>skříň policová, 600/450/2100, plná dvířka</t>
  </si>
  <si>
    <t>16</t>
  </si>
  <si>
    <t>Poznámka k položce:_x000D_
Poznámka k položce: dřevěná spisová skříň, 2x otevíravá plná uzamykatelná dvířka, sokl se stavitelnýma nožkama, hlíníkové uchytky</t>
  </si>
  <si>
    <t>9</t>
  </si>
  <si>
    <t>108</t>
  </si>
  <si>
    <t>regál spisový, 300/450/2100</t>
  </si>
  <si>
    <t>18</t>
  </si>
  <si>
    <t>Poznámka k položce:_x000D_
Poznámka k položce: dřevěný spisový regál, 6x stavitelné police, sokl se stavitelnýma nožkama</t>
  </si>
  <si>
    <t>109</t>
  </si>
  <si>
    <t>skříň policová 350/600/2100, plná dvířka</t>
  </si>
  <si>
    <t>20</t>
  </si>
  <si>
    <t>11</t>
  </si>
  <si>
    <t>110</t>
  </si>
  <si>
    <t>skříň policová, 1000/600/2100, plná dvířka</t>
  </si>
  <si>
    <t>22</t>
  </si>
  <si>
    <t>111</t>
  </si>
  <si>
    <t>skříň kancelář děkana</t>
  </si>
  <si>
    <t>24</t>
  </si>
  <si>
    <t>Poznámka k položce:_x000D_
Poznámka k položce: dřevěná spisová skříň kombinovaná, spodní a horní 2x2 otevíravá plná uzamykatelná dvířka, prostřední nika, stavitelné police, sokl se stavitelnýma nožkama, hliníkové uchytky</t>
  </si>
  <si>
    <t>13</t>
  </si>
  <si>
    <t>112</t>
  </si>
  <si>
    <t>26</t>
  </si>
  <si>
    <t>Poznámka k položce:_x000D_
Poznámka k položce: dřevěná spisová skříň kombinovaná, uprostřed 2x otevíravá plná uzamykatelná dvířka, prostřední nika, stavitelné police, sokl se stavitelnýma nožkama, hliníkové uchytky</t>
  </si>
  <si>
    <t>113</t>
  </si>
  <si>
    <t>skříň policová, 800/450/2100, plná dvířka, mč 112</t>
  </si>
  <si>
    <t>28</t>
  </si>
  <si>
    <t>Poznámka k položce:_x000D_
Poznámka k položce: dřevěné spisové skříně, spodní a horní 2x2 otevíravá plná uzamykatelná dvířka, stavitelné police, sokl se stavitelnýma nožkama, hhliníkové uchytky</t>
  </si>
  <si>
    <t>114</t>
  </si>
  <si>
    <t>skříň policová, 800/450/2100, plná dvířka-nika, mč 112</t>
  </si>
  <si>
    <t>30</t>
  </si>
  <si>
    <t>115</t>
  </si>
  <si>
    <t>skříň policová, 600/450/2100, plná dvířka-horní nika, mč 112</t>
  </si>
  <si>
    <t>32</t>
  </si>
  <si>
    <t>17</t>
  </si>
  <si>
    <t>116</t>
  </si>
  <si>
    <t>skříň šatní 1000/600/2100</t>
  </si>
  <si>
    <t>34</t>
  </si>
  <si>
    <t>Poznámka k položce:_x000D_
Poznámka k položce: dřevěná šatní skříň, 2x otevíravá plná uzamykatelná dvířka, sokl se stavitelnýma nožkama, šatní tyč, 2x police, hliníkové uchytky</t>
  </si>
  <si>
    <t>117</t>
  </si>
  <si>
    <t>skříň šatní 600/600/2100</t>
  </si>
  <si>
    <t>36</t>
  </si>
  <si>
    <t>19</t>
  </si>
  <si>
    <t>118</t>
  </si>
  <si>
    <t>skříň šatní 350/600/2100</t>
  </si>
  <si>
    <t>38</t>
  </si>
  <si>
    <t>Poznámka k položce:_x000D_
Poznámka k položce: dřevěná šatní skříň, 1x otevíravá plná uzamykatelná dvířka, sokl se stavitelnýma nožkama, šatní tyč, 2x police, hliníkové uchytky</t>
  </si>
  <si>
    <t>120</t>
  </si>
  <si>
    <t>skříň šatní 600/450/2100, šatní výsuv, pravé otevírání</t>
  </si>
  <si>
    <t>42</t>
  </si>
  <si>
    <t>Poznámka k položce:_x000D_
Poznámka k položce: dřevěná šatní skříň, 1x otevíravá plná uzamykatelná dvířka, sokl se stavitelnýma nožkama, šatní výsuv, 2x police, hliníkové uchytky</t>
  </si>
  <si>
    <t>119</t>
  </si>
  <si>
    <t>skříň šatní 600/450/2100, šatní výsuv, levé otevírání</t>
  </si>
  <si>
    <t>40</t>
  </si>
  <si>
    <t>121</t>
  </si>
  <si>
    <t>skříňka šatní kovová 600/500/1920</t>
  </si>
  <si>
    <t>44</t>
  </si>
  <si>
    <t>Poznámka k položce:_x000D_
Poznámka k položce: kovová šatní dvojskříňka, 2x dvířka s otočným zámkem, na nožkách 120 mm,  šatní tyč, police, odvětrání dle DIN 4547</t>
  </si>
  <si>
    <t>23</t>
  </si>
  <si>
    <t>122</t>
  </si>
  <si>
    <t>třídící regál na poštu 1000/450/2100</t>
  </si>
  <si>
    <t>46</t>
  </si>
  <si>
    <t>Poznámka k položce:_x000D_
Poznámka k položce: dřevěná regálová skříň na třídění pošty kombinovaná, spodní nika, 1x zásuvkový výsuv, v horní části 20 přihrádek na poštu, stavitelné police, sokl se stavitelnýma nožkama, hliníkové uchytky</t>
  </si>
  <si>
    <t>123</t>
  </si>
  <si>
    <t>skříň na klíče 800/450/2100</t>
  </si>
  <si>
    <t>48</t>
  </si>
  <si>
    <t>Poznámka k položce:_x000D_
Poznámka k položce: dřevěná skříň, spodní a horní 2x2 otevíravá plná uzamykatelná dvířka, zádová deska a vnitřní strana dvířek vybaveny háčky na klíče, sokl se stavitelnýma nožkama, hliníkové uchytky</t>
  </si>
  <si>
    <t>25</t>
  </si>
  <si>
    <t>124</t>
  </si>
  <si>
    <t>knihovní regál 900/300/2100</t>
  </si>
  <si>
    <t>50</t>
  </si>
  <si>
    <t>125</t>
  </si>
  <si>
    <t>knihovní regál 800/300/2100</t>
  </si>
  <si>
    <t>52</t>
  </si>
  <si>
    <t>27</t>
  </si>
  <si>
    <t>126</t>
  </si>
  <si>
    <t>knihovní regál 750/300/2100</t>
  </si>
  <si>
    <t>54</t>
  </si>
  <si>
    <t>127</t>
  </si>
  <si>
    <t>knihovní regál 600/300/2100</t>
  </si>
  <si>
    <t>56</t>
  </si>
  <si>
    <t>29</t>
  </si>
  <si>
    <t>128</t>
  </si>
  <si>
    <t>knihovní regál 300/300/2100</t>
  </si>
  <si>
    <t>58</t>
  </si>
  <si>
    <t>129</t>
  </si>
  <si>
    <t>knihovní regál 290/300/2100</t>
  </si>
  <si>
    <t>60</t>
  </si>
  <si>
    <t>Poznámka k položce:_x000D_
Poznámka k položce: dřevěné knihovní regály, 6x stavitelné police</t>
  </si>
  <si>
    <t>31</t>
  </si>
  <si>
    <t>130</t>
  </si>
  <si>
    <t>knihovní regál 300/300/2100 koncový pravý</t>
  </si>
  <si>
    <t>62</t>
  </si>
  <si>
    <t>131</t>
  </si>
  <si>
    <t>knihovní regál 300/300/2100 koncový levý</t>
  </si>
  <si>
    <t>64</t>
  </si>
  <si>
    <t>Poznámka k položce:_x000D_
Poznámka k položce: dřevěný knihovní regál, 6x stavitelné police, pravá/levá strana bez bočnice</t>
  </si>
  <si>
    <t>33</t>
  </si>
  <si>
    <t>132</t>
  </si>
  <si>
    <t>knihovní regál 900/300/1100</t>
  </si>
  <si>
    <t>66</t>
  </si>
  <si>
    <t>133</t>
  </si>
  <si>
    <t>knihovní regál 600/300/1100</t>
  </si>
  <si>
    <t>68</t>
  </si>
  <si>
    <t>35</t>
  </si>
  <si>
    <t>134</t>
  </si>
  <si>
    <t>knihovní regál 300/300/1100</t>
  </si>
  <si>
    <t>70</t>
  </si>
  <si>
    <t>Poznámka k položce:_x000D_
Poznámka k položce: dřevěný knihovní regál, 3x stavitelné police</t>
  </si>
  <si>
    <t>135</t>
  </si>
  <si>
    <t>regál DTD police 600/450/1800</t>
  </si>
  <si>
    <t>72</t>
  </si>
  <si>
    <t>37</t>
  </si>
  <si>
    <t>136</t>
  </si>
  <si>
    <t>regál DTD police 600/500/1800</t>
  </si>
  <si>
    <t>74</t>
  </si>
  <si>
    <t>137</t>
  </si>
  <si>
    <t>regál DTD police 750/450/1800</t>
  </si>
  <si>
    <t>76</t>
  </si>
  <si>
    <t>39</t>
  </si>
  <si>
    <t>138</t>
  </si>
  <si>
    <t>regál DTD police 750/600/1800</t>
  </si>
  <si>
    <t>78</t>
  </si>
  <si>
    <t>139</t>
  </si>
  <si>
    <t>regál DTD police 900/350/1800</t>
  </si>
  <si>
    <t>80</t>
  </si>
  <si>
    <t>41</t>
  </si>
  <si>
    <t>140</t>
  </si>
  <si>
    <t>regál DTD police 900/450/1800</t>
  </si>
  <si>
    <t>82</t>
  </si>
  <si>
    <t>141</t>
  </si>
  <si>
    <t>regál DTD police 900/600/1800</t>
  </si>
  <si>
    <t>84</t>
  </si>
  <si>
    <t>Poznámka k položce:_x000D_
Poznámka k položce: kovové regály, pozinkovaná povrchová úprava, 5x police z MDF desek, únosnost min. 175 kg/police, včetně materiálu k vzájemnému sešroubování regálů a ke kotvení k podlaze</t>
  </si>
  <si>
    <t>43</t>
  </si>
  <si>
    <t>142</t>
  </si>
  <si>
    <t>kartotéka 450/600/1340, celodřevěná, zásuvková</t>
  </si>
  <si>
    <t>86</t>
  </si>
  <si>
    <t>Poznámka k položce:_x000D_
Poznámka k položce: dřevěná zásuvková kartotéka, 4x zásuvka s teleskopickými kuličkovými pojezdy, nosnost zásuvky min. 45 kg, systém blokace zamezující současnému vysunutí více zásuvek, centrální zamykání cylindrickým zámkem, hliníkové uchytky</t>
  </si>
  <si>
    <t>143</t>
  </si>
  <si>
    <t>skříňka policová 800/450/1100, plná dvířka</t>
  </si>
  <si>
    <t>88</t>
  </si>
  <si>
    <t>Poznámka k položce:_x000D_
Poznámka k položce: dřevěná spisová skříňka, 2x otevíravá plná uzamykatelná dvířka, sokl se stavitelnýma nožkama, hliníkové uchytky</t>
  </si>
  <si>
    <t>45</t>
  </si>
  <si>
    <t>144</t>
  </si>
  <si>
    <t>skříňka šuplíková 800/450/1100</t>
  </si>
  <si>
    <t>90</t>
  </si>
  <si>
    <t>Poznámka k položce:_x000D_
Poznámka k položce: dřevěná spisová skříňka zásuvková, 4x zásuvkový výsuv s centrálním zamykáním,  sokl se stavitelnýma nožkama, hliníkové uchytky</t>
  </si>
  <si>
    <t>145</t>
  </si>
  <si>
    <t>skříňka policová 600/450/1100, plná dvířka</t>
  </si>
  <si>
    <t>92</t>
  </si>
  <si>
    <t>Poznámka k položce:_x000D_
Poznámka k položce: dřevěná spisová skříňka, 1x otevíravá plná uzamykatelná dvířka, sokl se stavitelnýma nožkama, hliníkové uchytky</t>
  </si>
  <si>
    <t>47</t>
  </si>
  <si>
    <t>146</t>
  </si>
  <si>
    <t>skříňka nika 350/450/1100</t>
  </si>
  <si>
    <t>94</t>
  </si>
  <si>
    <t>Poznámka k položce:_x000D_
Poznámka k položce: dřevěná spisová skříňka, 3x stavitelná police, sokl se stavitelnýma nožkama</t>
  </si>
  <si>
    <t>147</t>
  </si>
  <si>
    <t>skříňa šuplíková 400/450/1100</t>
  </si>
  <si>
    <t>96</t>
  </si>
  <si>
    <t>49</t>
  </si>
  <si>
    <t>148</t>
  </si>
  <si>
    <t>skříňka policová 730/450/900, pod parapetem</t>
  </si>
  <si>
    <t>98</t>
  </si>
  <si>
    <t>149</t>
  </si>
  <si>
    <t>skříňka policová 1350/700/750, plná dvířka</t>
  </si>
  <si>
    <t>Poznámka k položce:_x000D_
Poznámka k položce: dřevěná spisová skříňka, 3x otevíravá plná uzamykatelná dvířka, sokl se stavitelnýma nožkama, hliníkové uchytky</t>
  </si>
  <si>
    <t>51</t>
  </si>
  <si>
    <t>150</t>
  </si>
  <si>
    <t>skříňka policová 800/700/750, plná dvířka</t>
  </si>
  <si>
    <t>Poznámka k položce:_x000D_
Poznámka k položce: dřevěná spisová skříňka, horní deska s přesahem, 2x otevíravá plná uzamykatelná dvířka, sokl se stavitelnýma nožkama, hliníkové uchytky</t>
  </si>
  <si>
    <t>151</t>
  </si>
  <si>
    <t>skříňka policová 900/450/750, plná dvířka</t>
  </si>
  <si>
    <t>53</t>
  </si>
  <si>
    <t>152</t>
  </si>
  <si>
    <t>skříňka nika 900/450/750</t>
  </si>
  <si>
    <t>Poznámka k položce:_x000D_
Poznámka k položce: dřevěná spisová skříňka, stavitelná police, sokl se stavitelnýma nožkama</t>
  </si>
  <si>
    <t>153</t>
  </si>
  <si>
    <t>skříňka policová 600/600/750, plná dvířka</t>
  </si>
  <si>
    <t>55</t>
  </si>
  <si>
    <t>154</t>
  </si>
  <si>
    <t>skříňka policová 600/450/750 plná dvířka</t>
  </si>
  <si>
    <t>155</t>
  </si>
  <si>
    <t>skříňka šuplíková 900/450/600</t>
  </si>
  <si>
    <t>Poznámka k položce:_x000D_
Poznámka k položce: dřevěná spisová skříňka zásuvková, 2x zásuvkový výsuv s centrálním zamykáním,  sokl se stavitelnýma nožkama, hliníkové uchytky</t>
  </si>
  <si>
    <t>57</t>
  </si>
  <si>
    <t>156</t>
  </si>
  <si>
    <t>skříňka pod kopírku 800/700/350</t>
  </si>
  <si>
    <t>Poznámka k položce:_x000D_
Poznámka k položce: dřevěná skříňka, horní deska s přesahem, 2x otevíravá plná uzamykatelná dvířka, sokl se stavitelnýma nožkama, hliníkové uchytky</t>
  </si>
  <si>
    <t>157</t>
  </si>
  <si>
    <t>šuplíkový kontejner 450/600/600, nábytková kolečka</t>
  </si>
  <si>
    <t>Poznámka k položce:_x000D_
Poznámka k položce: dřevěný mobilní zásuvkový kontejner, 4x zásuvkový výsuv s centrálním zamykáním, gumová kolečka s  brzdou, hliníkové uchytky</t>
  </si>
  <si>
    <t>59</t>
  </si>
  <si>
    <t>158</t>
  </si>
  <si>
    <t>nástavec 1276/600/1000</t>
  </si>
  <si>
    <t>1159</t>
  </si>
  <si>
    <t>nástavec 1000/600/1000</t>
  </si>
  <si>
    <t>Poznámka k položce:_x000D_
Poznámka k položce: dřevěná spisová skříňka - nástavec, k umístění na skříň hl. 600 mm, 2x otevíravá plná uzamykatelná dvířka, stavitelné police</t>
  </si>
  <si>
    <t>61</t>
  </si>
  <si>
    <t>160</t>
  </si>
  <si>
    <t>nástavec 600/600/1000, levé otevírání</t>
  </si>
  <si>
    <t>161</t>
  </si>
  <si>
    <t>nástavec 350/600/1000</t>
  </si>
  <si>
    <t>Poznámka k položce:_x000D_
Poznámka k položce: dřevěná spisová skříňka - nástavec, k umístění na skříň hl. 600 mm, 1x otevíravá plná uzamykatelná dvířka, stavitelné police</t>
  </si>
  <si>
    <t>63</t>
  </si>
  <si>
    <t>162</t>
  </si>
  <si>
    <t>nástavec 1200/450/1000</t>
  </si>
  <si>
    <t>Poznámka k položce:_x000D_
Poznámka k položce: dřevěná spisová skříňka k připevnění na stěnu, 2x otevíravá plná dvířka, stavitelné police, vč. závěsného kování</t>
  </si>
  <si>
    <t>163</t>
  </si>
  <si>
    <t>nástavec 1000/450/1000</t>
  </si>
  <si>
    <t>65</t>
  </si>
  <si>
    <t>164</t>
  </si>
  <si>
    <t>nástavec 800/450/1000</t>
  </si>
  <si>
    <t>Poznámka k položce:_x000D_
Poznámka k položce: dřevěná spisová skříňka - nástavec, k umístění na skříň hl. 450 mm, 2x otevíravá plná uzamykatelná dvířka, stavitelné police</t>
  </si>
  <si>
    <t>165</t>
  </si>
  <si>
    <t>nástavec 600/450/1000, levé otevírání</t>
  </si>
  <si>
    <t>67</t>
  </si>
  <si>
    <t>166</t>
  </si>
  <si>
    <t>nástavec 600/450/1000, pravé otevírání</t>
  </si>
  <si>
    <t>167</t>
  </si>
  <si>
    <t>nástavec 300/450/1000</t>
  </si>
  <si>
    <t>Poznámka k položce:_x000D_
Poznámka k položce: dřevěná spisová skříňka - nástavec, k umístění na skříň hl. 450 mm, 1x otevíravá plná uzamykatelná dvířka, stavitelné police</t>
  </si>
  <si>
    <t>69</t>
  </si>
  <si>
    <t>168</t>
  </si>
  <si>
    <t>nástavec koncový levý 1276/600/1000</t>
  </si>
  <si>
    <t>169</t>
  </si>
  <si>
    <t>nástavec koncový pravý 1276/600/1000</t>
  </si>
  <si>
    <t>Poznámka k položce:_x000D_
Poznámka k položce: dřevěná spisová skříňka - nástavec na skříňové prvky hl. 600 mm, s rozšířenou boční částí, 2x otevíravá plná uzamykatelná dvířka, stavitelné police</t>
  </si>
  <si>
    <t>71</t>
  </si>
  <si>
    <t>170</t>
  </si>
  <si>
    <t>nástavec rohový 1276/780/1000</t>
  </si>
  <si>
    <t>171</t>
  </si>
  <si>
    <t>nástavec rohový 1276/820/1000</t>
  </si>
  <si>
    <t>73</t>
  </si>
  <si>
    <t>172</t>
  </si>
  <si>
    <t>nástavec rohový 1276/930/1000</t>
  </si>
  <si>
    <t>173</t>
  </si>
  <si>
    <t>nástavec rohový 1450/625/1000</t>
  </si>
  <si>
    <t>Poznámka k položce:_x000D_
Poznámka k položce: dřevěná spisová skříňka - nástavec, delší část k umístění na skříňové prvky hl. 600 mm, kratší část k připevnění na stěnu, 1x otevíravé plné dvířko, 1x skládané plné dvířko, stavitelné police, uzamykatelná</t>
  </si>
  <si>
    <t>75</t>
  </si>
  <si>
    <t>174</t>
  </si>
  <si>
    <t>nástavec 800/450/380</t>
  </si>
  <si>
    <t>175</t>
  </si>
  <si>
    <t>nástavec 700/450/380</t>
  </si>
  <si>
    <t>77</t>
  </si>
  <si>
    <t>176</t>
  </si>
  <si>
    <t>doměrek 3100/150</t>
  </si>
  <si>
    <t>177</t>
  </si>
  <si>
    <t>doměrek 3100/110</t>
  </si>
  <si>
    <t>79</t>
  </si>
  <si>
    <t>178</t>
  </si>
  <si>
    <t>doměrek 3100/100</t>
  </si>
  <si>
    <t>179</t>
  </si>
  <si>
    <t>doměrek 3100/50</t>
  </si>
  <si>
    <t>81</t>
  </si>
  <si>
    <t>180</t>
  </si>
  <si>
    <t>doměrek 2100/50</t>
  </si>
  <si>
    <t>D2</t>
  </si>
  <si>
    <t>Kuchyňky</t>
  </si>
  <si>
    <t>190</t>
  </si>
  <si>
    <t>kuchyňka malá 1276/600/2100</t>
  </si>
  <si>
    <t>Poznámka k položce:_x000D_
Poznámka k položce: skříňová kuchyňka s nábytkovou roletou, 2x spodní skříňka s otevíravými plnými dvířky, 2x horní skříňka s výklopnými plnými dvířky, 2x horní nika, vestavná lednice pod pracovní deskou, nerezový dřez, včetně mikrovlnné trouby, sokl se stavitelnýma nožkama, hliníkové uchytky</t>
  </si>
  <si>
    <t>83</t>
  </si>
  <si>
    <t>191</t>
  </si>
  <si>
    <t>kuchyňka studijní oddělení 1726/600/2100</t>
  </si>
  <si>
    <t>Poznámka k položce:_x000D_
Poznámka k položce: skříňová kuchyňka s nábytkovou roletou, 2x spodní skříňka s otevíravými plnými dvířky, 1x spodní skříňka se zásuvkovým výsuvem, 3x horní skříňka s výklopnými plnými dvířky, 3x horní nika,  vestavná lednice pod pracovní deskou, nerezový dřez, včetně mikrovlnné trouby, sokl se stavitelnýma nožkama, hliníkové uchytky</t>
  </si>
  <si>
    <t>192</t>
  </si>
  <si>
    <t>kuchyňka děkanát 2850/600/2100</t>
  </si>
  <si>
    <t>Poznámka k položce:_x000D_
Poznámka k položce: kuchyňka vestavná do SDK niky, 4x spodní skříňka s otevíravými plnými dvířky, 2x horní otevíravá plná dvířka, 2x horní výklopná plná dvířka, 1x horní nika, vestavná lednice pod pracovní deskou, vestavná myčka, nerezový dřez, dodávka vč. mikrovlnné trouby, sokl se stavitlenýma nožkama, hliníkové uchytky</t>
  </si>
  <si>
    <t>D3</t>
  </si>
  <si>
    <t>Stoly</t>
  </si>
  <si>
    <t>85</t>
  </si>
  <si>
    <t>200</t>
  </si>
  <si>
    <t>kancelářský stůl L, levý, 2500/1300/750</t>
  </si>
  <si>
    <t>201</t>
  </si>
  <si>
    <t>kancelářský stůl L, levý, 2500/1600/750</t>
  </si>
  <si>
    <t>87</t>
  </si>
  <si>
    <t>202</t>
  </si>
  <si>
    <t>kancelářský stůl L, pravý, 2500/1300/750</t>
  </si>
  <si>
    <t>203</t>
  </si>
  <si>
    <t>kancelářský stůl L, pravý, 2500/1600/750</t>
  </si>
  <si>
    <t>Poznámka k položce:_x000D_
Poznámka k položce: kancelářské pracovní stoly tvaru L, horní deska tl. 25 mm, ocelové podnože tvaru C a 2x hranatá stolová noha, spodní krycí desky, držák PC pod pracovní deskou, kovové kabelové průchodky</t>
  </si>
  <si>
    <t>89</t>
  </si>
  <si>
    <t>204</t>
  </si>
  <si>
    <t>kancelářský stůl jednací, 4300/1500/750</t>
  </si>
  <si>
    <t>205</t>
  </si>
  <si>
    <t>kancelářský stůl jednací, 4300/1800/750</t>
  </si>
  <si>
    <t>Poznámka k položce:_x000D_
Poznámka k položce: kancelářské pracovní stoly tvaru Z, horní deska tl. 25 mm, ocelové podnože tvaru C,  2x hranatá a 1x kruhová stolová noha pr. 60 mm, držák PC připevněný pod pracovní deskou, kovové kabelové průchodky</t>
  </si>
  <si>
    <t>91</t>
  </si>
  <si>
    <t>206</t>
  </si>
  <si>
    <t>pracovní stůl děkan</t>
  </si>
  <si>
    <t>182</t>
  </si>
  <si>
    <t>Poznámka k položce:_x000D_
Poznámka k položce: kancelářský pracovní stůl tvaru T, horní pracovní deska tl. 25 mm s dřevěnými nohami z plných desek tl. 25 mm a krycí deskou tl. 18 mm, kovová kabelová průchodka, po straně napojený na dřevěnou skříňku s 2x zásuvkovým výsuvem, 1x nika a 1x otevíravá plná dvířka, sokl se stavitelnýma nožkama, hliníkové uchytky, půda skříňky s kovovou kabelovou průchodkou</t>
  </si>
  <si>
    <t>207</t>
  </si>
  <si>
    <t>pracovní stůl asistentka děkana</t>
  </si>
  <si>
    <t>184</t>
  </si>
  <si>
    <t>Poznámka k položce:_x000D_
Poznámka k položce: kancelářský pracovní stůl tvaru L 2500/2500/750, horní deska tl. 25 mm, podnože plné z dřevěných desek tl. 25 mm, držák PC pod pracovní deskou, kovové kabelové průchodky, zásuvková skříňka 750/700/725 mm se 4x zásuvkovými výsuvy, hliníkové uchytky, sokl se stavitelnýma nožkama</t>
  </si>
  <si>
    <t>93</t>
  </si>
  <si>
    <t>208</t>
  </si>
  <si>
    <t>konferenční stůl velký</t>
  </si>
  <si>
    <t>186</t>
  </si>
  <si>
    <t>Poznámka k položce:_x000D_
Poznámka k položce: dřevěná konstrukce z desek tl. 25 mm, v horní desce 3x kabelová průchodka</t>
  </si>
  <si>
    <t>209</t>
  </si>
  <si>
    <t>kancelářský stůl 104</t>
  </si>
  <si>
    <t>188</t>
  </si>
  <si>
    <t>Poznámka k položce:_x000D_
Poznámka k položce: kancelářský pracovní stůl tvaru L 3430/2100/750, horní deska tl. 25 mm, 2x ocelová podnož tvaru C, 3x hranatá stolová noha, spodní krycí desky, 2x držák PC pod horní deskou, kovové kabelové průchodky</t>
  </si>
  <si>
    <t>95</t>
  </si>
  <si>
    <t>210</t>
  </si>
  <si>
    <t>kancelářský stůl 124</t>
  </si>
  <si>
    <t>Poznámka k položce:_x000D_
Poznámka k položce: kancelářský pracovní stůl tvaru L 2000/1800/750, horní deska tl. 25 mm, 1x hranatá stolová noha, spodní krycí desky, držák PC pod horní deskou, kovové kabelové průchodky</t>
  </si>
  <si>
    <t>211</t>
  </si>
  <si>
    <t>stůl vrátnice</t>
  </si>
  <si>
    <t>Poznámka k položce:_x000D_
Poznámka k položce: kancelářský pracovní stůl tvaru L, horní deska tl. 25 mm, ocelové podnože tvaru C a 2x hranatá stolová noha, spodní krycí desky, držák PC pod pracovní deskou, kovové kabelové průchodky</t>
  </si>
  <si>
    <t>97</t>
  </si>
  <si>
    <t>212</t>
  </si>
  <si>
    <t>kancelářský stůl 1800/700/750</t>
  </si>
  <si>
    <t>194</t>
  </si>
  <si>
    <t>Poznámka k položce:_x000D_
Poznámka k položce: kancelářský pracovní stůl, horní deska tl. 25 mm, ocelové podnože tvaru C, spodní krycí deska  tl. 18 mm, držák PC připevněný pod pracovní deskou, kovové kabelové průchodky</t>
  </si>
  <si>
    <t>213</t>
  </si>
  <si>
    <t>stůl 1800/700/750</t>
  </si>
  <si>
    <t>196</t>
  </si>
  <si>
    <t>Poznámka k položce:_x000D_
Poznámka k položce: kancelářský pracovní stůl, horní deska tl. 25 mm, ocelové podnože tvaru C, spodní krycí deska  tl. 18 mm</t>
  </si>
  <si>
    <t>99</t>
  </si>
  <si>
    <t>214</t>
  </si>
  <si>
    <t>stůl 1000/700/750</t>
  </si>
  <si>
    <t>198</t>
  </si>
  <si>
    <t>215</t>
  </si>
  <si>
    <t>stůl 1000/600/750</t>
  </si>
  <si>
    <t>Poznámka k položce:_x000D_
Poznámka k položce: pracovní stůl, horní deska tl. 25 mm, ocelová rámová podnož</t>
  </si>
  <si>
    <t>216</t>
  </si>
  <si>
    <t>stůl denní místnost 1500/800/750</t>
  </si>
  <si>
    <t>Poznámka k položce:_x000D_
Poznámka k položce: jídelní stůl, horní deska tl. 25 mm, ocelová rámová podnož</t>
  </si>
  <si>
    <t>217</t>
  </si>
  <si>
    <t>stůl dílenský 1700/685/840</t>
  </si>
  <si>
    <t>Poznámka k položce:_x000D_
Poznámka k položce: ocelová podnož a šuplíková skříňka šroubovaná na spodní část horní pracovní desky,  horní deska z masivní spárovky tl. 40 mm</t>
  </si>
  <si>
    <t>218</t>
  </si>
  <si>
    <t>konferenční stolek 600/600/500</t>
  </si>
  <si>
    <t>Poznámka k položce:_x000D_
Poznámka k položce: stolek z laminované DTD tl. 18, papírová výplň se strukturou vč. "pláství"</t>
  </si>
  <si>
    <t>219</t>
  </si>
  <si>
    <t>výsuv klávesnice</t>
  </si>
  <si>
    <t>Poznámka k položce:_x000D_
Poznámka k položce: ocelový výsuvný mechanismus a kotvení ke stolové desce + deska tl. 18 mm</t>
  </si>
  <si>
    <t>220</t>
  </si>
  <si>
    <t>stůl studovna 2200/1200/750</t>
  </si>
  <si>
    <t>221</t>
  </si>
  <si>
    <t>stůl studovna 1500/1000/750</t>
  </si>
  <si>
    <t>Poznámka k položce:_x000D_
Poznámka k položce: obdélníkové stoly, horní deska tl. 25 mm, svařovaná ocelová podnož</t>
  </si>
  <si>
    <t>222</t>
  </si>
  <si>
    <t>stolek galerie studovna</t>
  </si>
  <si>
    <t>Poznámka k položce:_x000D_
Poznámka k položce: stolek s rámovou ocelovou podnoží, horní deska laminovaná DTD tl. 25 mm s povrchovou úpravou HPL lamino</t>
  </si>
  <si>
    <t>223</t>
  </si>
  <si>
    <t>stolek PC studovna</t>
  </si>
  <si>
    <t>Poznámka k položce:_x000D_
Poznámka k položce: stolek s rámovou ocelovou podnoží, horní deska laminovaná DTD tl. 25 mm s povrchovou úpravou HPL lamino, kabelová průchodka, ocelový držák PC</t>
  </si>
  <si>
    <t>224</t>
  </si>
  <si>
    <t>skládací konferenční stůl 1200/600/725</t>
  </si>
  <si>
    <t>Poznámka k položce:_x000D_
Poznámka k položce: ocelový skládací mechanismus, horní deska z laminované DTD tl. 25 mm, ve složeném stavu stohovatelný</t>
  </si>
  <si>
    <t>225</t>
  </si>
  <si>
    <t>lavice PC</t>
  </si>
  <si>
    <t>Poznámka k položce:_x000D_
Poznámka k položce: lavice s kovovou podnoží, horní deska laminovaná DTD tl. 18 mm, povrchová úprava HPL, čelní deska tl. 18 mm, kabelové průchodky, lavice přikotvené k podlaze - vč. dodávky kotevního materiálu, v rámci řady bude procházet kabelový žlab - dodávka SLP - nutná koordinace</t>
  </si>
  <si>
    <t>226</t>
  </si>
  <si>
    <t>lavice PC imobil</t>
  </si>
  <si>
    <t>Poznámka k položce:_x000D_
Poznámka k položce: lavice s kovovou podnoží, s vykrojením v horní desce pro snazší přístup s invalidním vozíkem,  horní deska laminovaná DTD tl. 18 mm, povrchová úprava HPL, čelní deska tl. 18 mm, kabelové průchodky, lavice přikotvené k podlaze - vč. dodávky kotevního materiálu, v rámci řady bude procházet kabelový žlab - dodávka SLP - nutná koordinace</t>
  </si>
  <si>
    <t>227a</t>
  </si>
  <si>
    <t>katedra malá pravá 1250/700/750</t>
  </si>
  <si>
    <t>Poznámka k položce:_x000D_
Poznámka k položce: katedra s plnými dřevěnými bočnicemi a čelem z laminované DTD tl. 18 mm, horní deska tl. 25 mm s povrchovou úpravou HPL, úložný prostor pro AV techniku s kovovou větrací mřížkou, kabelová průchodka, ovládací panely AV techniky - koordinovat výrobu s požadavky AV techniky_x000D_
Elektomag.zámek - dodávka SLP</t>
  </si>
  <si>
    <t>227b</t>
  </si>
  <si>
    <t>katedra malá levá 1250/700/750</t>
  </si>
  <si>
    <t>-1548169270</t>
  </si>
  <si>
    <t>228</t>
  </si>
  <si>
    <t>katedra velká pravá 1800/700/750</t>
  </si>
  <si>
    <t>229</t>
  </si>
  <si>
    <t>katedra velká levá 1800/700/750</t>
  </si>
  <si>
    <t>230</t>
  </si>
  <si>
    <t>katedra PC učebna</t>
  </si>
  <si>
    <t>Poznámka k položce:_x000D_
Poznámka k položce: katedra s plnými dřevěnými bočnicemi a čelem z laminované DTD tl. 18 mm, horní deska tl. 25 mm s povrchovou úpravou HPL, úložný prostor pro AV techniku s kovovou větrací mřížkou, kabelová průchodka, ovládací panely AV techniky - koordinovat výrobu s požadavky AV techniky</t>
  </si>
  <si>
    <t>D4</t>
  </si>
  <si>
    <t>Posluchárenské sezení</t>
  </si>
  <si>
    <t>250</t>
  </si>
  <si>
    <t>posluchárenské sezení - střední řada (sedák/opěrák/stoleček)</t>
  </si>
  <si>
    <t>232</t>
  </si>
  <si>
    <t>251</t>
  </si>
  <si>
    <t>posluchárenské sezení - střední řada stupňovitá část (sedák/opěrák/stoleček)</t>
  </si>
  <si>
    <t>234</t>
  </si>
  <si>
    <t>252</t>
  </si>
  <si>
    <t>posluchárenské sezení - poslední řada (sedák/opěrák)</t>
  </si>
  <si>
    <t>236</t>
  </si>
  <si>
    <t>253</t>
  </si>
  <si>
    <t>posluchárenské sezení - první řada (sedák/opěrák/stoleček/přední krytování)</t>
  </si>
  <si>
    <t>238</t>
  </si>
  <si>
    <t>254</t>
  </si>
  <si>
    <t>posluchárenské sezení - čelo (stoleček/přední krytování)</t>
  </si>
  <si>
    <t>240</t>
  </si>
  <si>
    <t>Poznámka k položce:_x000D_
Poznámka k položce: posluchárenské sezení: kovová nosná konstrukce z ocelových profilů 90x30 mm, každá noha posluchárenského sezení je k podlaze kotvena ve dvou místech, jednotlivá místa vzájemně svázána do řad, povrchová úprava kovových částí práškovou barvou např. RAL 9006, sklopná sedací část a opěrák z bukové překližky, pevný stolek z  laminované DTD tl. 18 mm, s povrchovou úpravou HPL lamino, příprava pro instalaci zásuvek na 230V</t>
  </si>
  <si>
    <t>255</t>
  </si>
  <si>
    <t>posluchárenské sezení - imobil</t>
  </si>
  <si>
    <t>242</t>
  </si>
  <si>
    <t>Poznámka k položce:_x000D_
Poznámka k položce: trubková svařovaná/montovaná konstrukce kotvená do polahy, noha lavice nasunutá na zabetonovaný čep, sklopná laminovaná deska tl. 18 mm s povrchovou úpravou HPL, sklápěcí mechanismus - systém vertikálního a horizontálního sklápění s aretací v krajních polohách</t>
  </si>
  <si>
    <t>D5</t>
  </si>
  <si>
    <t>Sedací nábytek</t>
  </si>
  <si>
    <t>300</t>
  </si>
  <si>
    <t>konferenční židle, stohovatelná</t>
  </si>
  <si>
    <t>244</t>
  </si>
  <si>
    <t>Poznámka k položce:_x000D_
Poznámka k položce: kovová nosná kostra (nerezová ocel), celočalouněná skořepina sedáku a opěráku, skořepina buková překližka, židle stohovatelná s kluzáky, nosnost min. 120 kg</t>
  </si>
  <si>
    <t>302</t>
  </si>
  <si>
    <t>kancelářská židle na kolečkách s kovovými područkami</t>
  </si>
  <si>
    <t>248</t>
  </si>
  <si>
    <t>Poznámka k položce:_x000D_
Poznámka k položce: otočná židle na kolečkách, mechanismus s aretací a výškovým posunem, sedák a opěrák tvořený čalouněnou skořepinou, kovové područky s čalouněním, gumová kolečka, nosnost min. 120 kg</t>
  </si>
  <si>
    <t>303</t>
  </si>
  <si>
    <t>rozkládácí sedačka</t>
  </si>
  <si>
    <t>Poznámka k položce:_x000D_
Poznámka k položce: Trojmístná čalouněná sedačka s úložným prostorem, rozkládací mechanismus, matrace, rozměr spací plochy min. 1200/1900 mm</t>
  </si>
  <si>
    <t>304</t>
  </si>
  <si>
    <t>židle dřevěná učebnová, stohovatelná</t>
  </si>
  <si>
    <t>Poznámka k položce:_x000D_
Poznámka k položce: Stohovatelná židle s kovovou kostrou, sedák a podsedák - skořepina z ohýbané bukové překližky, gumové koncovky, nosnost min. 120 kg</t>
  </si>
  <si>
    <t>305</t>
  </si>
  <si>
    <t>židle PC učebna</t>
  </si>
  <si>
    <t>Poznámka k položce:_x000D_
Poznámka k položce: kancelářská otočná židle na kolečkách, mechanismus s výškovým posunem, čalouněný sedák a opěrák, bez područek, gumové kolečka, nosnost min. 120 kg</t>
  </si>
  <si>
    <t>306</t>
  </si>
  <si>
    <t>konferenční židle s odnímatelným, sklopným pultíkem</t>
  </si>
  <si>
    <t>256</t>
  </si>
  <si>
    <t>Poznámka k položce:_x000D_
Poznámka k položce: židle s kovovou kostrou, čalouněný sedák a opěrák, odnímatelný sklopný psací pultík, nosnost min. 120 kg</t>
  </si>
  <si>
    <t>307</t>
  </si>
  <si>
    <t>šatní lavička 900/390/450</t>
  </si>
  <si>
    <t>258</t>
  </si>
  <si>
    <t>308</t>
  </si>
  <si>
    <t>šatní lavička 600/390/450</t>
  </si>
  <si>
    <t>260</t>
  </si>
  <si>
    <t>Poznámka k položce:_x000D_
Poznámka k položce: kovová nosná kostra, sedací plocha z dřevěných latí</t>
  </si>
  <si>
    <t>309</t>
  </si>
  <si>
    <t>trojmístná lavice</t>
  </si>
  <si>
    <t>262</t>
  </si>
  <si>
    <t>Poznámka k položce:_x000D_
Poznámka k položce: kovová nosná kostra, 3x skořepina z ohýbané bukové překližky</t>
  </si>
  <si>
    <t>D6</t>
  </si>
  <si>
    <t>Doplňky</t>
  </si>
  <si>
    <t>400</t>
  </si>
  <si>
    <t>šatní stěna do učeben</t>
  </si>
  <si>
    <t>264</t>
  </si>
  <si>
    <t>401</t>
  </si>
  <si>
    <t>šatní stěna do kanceláře 4 háčky</t>
  </si>
  <si>
    <t>266</t>
  </si>
  <si>
    <t>402</t>
  </si>
  <si>
    <t>šatní stěna do kanceláře 2 háčky</t>
  </si>
  <si>
    <t>268</t>
  </si>
  <si>
    <t>Poznámka k položce:_x000D_
Poznámka k položce: šatní stěny: deska tl. 18 mm, zavěšená na zeď, šatní dvojháčky, včetně kotevního materiálu</t>
  </si>
  <si>
    <t>403</t>
  </si>
  <si>
    <t>stojanový věšák</t>
  </si>
  <si>
    <t>270</t>
  </si>
  <si>
    <t>Poznámka k položce:_x000D_
Poznámka k položce: dřevěný stojanový věšák z ohýbaného dřeva</t>
  </si>
  <si>
    <t>404</t>
  </si>
  <si>
    <t>koš kancelářský 12 l</t>
  </si>
  <si>
    <t>272</t>
  </si>
  <si>
    <t>Poznámka k položce:_x000D_
Poznámka k položce: kulatý drátěný odpadkový koš na papírový odpad, objem 12 l</t>
  </si>
  <si>
    <t>405</t>
  </si>
  <si>
    <t>odpadkový koš 16-20 l</t>
  </si>
  <si>
    <t>274</t>
  </si>
  <si>
    <t>Poznámka k položce:_x000D_
Poznámka k položce: kulatý perforovaný koš,  objem 16-20 l, materiál plast</t>
  </si>
  <si>
    <t>406</t>
  </si>
  <si>
    <t>stolový nástavec</t>
  </si>
  <si>
    <t>276</t>
  </si>
  <si>
    <t>Poznámka k položce:_x000D_
Poznámka k položce: dřevěný nástavec na pracovní stůl, rozměr 600/200/350</t>
  </si>
  <si>
    <t>407</t>
  </si>
  <si>
    <t>korková nástěnka 1200/900</t>
  </si>
  <si>
    <t>278</t>
  </si>
  <si>
    <t>Poznámka k položce:_x000D_
Poznámka k položce: dřevěný rám, dodávka vč. kotevního materiálu</t>
  </si>
  <si>
    <t>408</t>
  </si>
  <si>
    <t>závěsný panel na klíče</t>
  </si>
  <si>
    <t>280</t>
  </si>
  <si>
    <t>Poznámka k položce:_x000D_
Poznámka k položce: dřevěný nástěnný panel s háčky na klíče, držák etiket, vč. kotevního materiálu</t>
  </si>
  <si>
    <t>409</t>
  </si>
  <si>
    <t>lékárnička na zeď</t>
  </si>
  <si>
    <t>282</t>
  </si>
  <si>
    <t>Poznámka k položce:_x000D_
Poznámka k položce: nástěnná dřevěná lékárnička, vnitřní poličky s přední hranou bránícími vypadnutí předmětů, dózický zámek, náplň dle DIN 13157</t>
  </si>
  <si>
    <t>410</t>
  </si>
  <si>
    <t>nástěnný panel na nářadí</t>
  </si>
  <si>
    <t>284</t>
  </si>
  <si>
    <t>Poznámka k položce:_x000D_
Poznámka k položce: perforovaný panel z ocelového plechu, rozměr 900/600, vč. sady háčků na nářadí a kotevního materiálu pro zavěšení na stěnu</t>
  </si>
  <si>
    <t>411</t>
  </si>
  <si>
    <t>trezor nábytkový</t>
  </si>
  <si>
    <t>286</t>
  </si>
  <si>
    <t>Poznámka k položce:_x000D_
Poznámka k položce: bezpečnostní třída II, kotvení závitovou tyčí do stěny před výřez v zádové desce skříně, dodávka vč. kotevního materiálu, klíčový nebo elektronický zámek dle výběru investora</t>
  </si>
  <si>
    <t>420</t>
  </si>
  <si>
    <t>školní pylonová tabule, 2 posuvné plochy 3000/1200</t>
  </si>
  <si>
    <t>288</t>
  </si>
  <si>
    <t>Poznámka k položce:_x000D_
Poznámka k položce: sestava 2 bílých magnetických tabulí, tloušťka desek 22 mm, sendvičová konstrukce, povrch dvouvrstvá keramika 810°C, rám z eloxovaného hliníku, plastové rohy, plastová odkládací lišta, nosná konstrukce z pylonů, pružné dorazy, povrchová úprava anodizovaný hlíník</t>
  </si>
  <si>
    <t>421</t>
  </si>
  <si>
    <t>tabule bílá keramická 1500/1000</t>
  </si>
  <si>
    <t>290</t>
  </si>
  <si>
    <t>Poznámka k položce:_x000D_
Poznámka k položce: bílá popisovací magnetická tabule, hliníkový rám, odkládací lišta na fixy, vč. kotevního materiálu</t>
  </si>
  <si>
    <t>422</t>
  </si>
  <si>
    <t>flipchart</t>
  </si>
  <si>
    <t>292</t>
  </si>
  <si>
    <t>Poznámka k položce:_x000D_
Poznámka k položce: trojnohá konstrukce, výškově nastavitelný, magnetická, popisovatelná, bílá tabule, pevné háčky pro zavěšení flipchartového papíru,</t>
  </si>
  <si>
    <t>D7</t>
  </si>
  <si>
    <t>Doplňky - toalety</t>
  </si>
  <si>
    <t>500</t>
  </si>
  <si>
    <t>koš na papírové ručníky</t>
  </si>
  <si>
    <t>296</t>
  </si>
  <si>
    <t>Poznámka k položce:_x000D_
Poznámka k položce: nástěnný odpadkový koš, objem 18 l, vč. upevňovacího materiálu, D+M +4ks</t>
  </si>
  <si>
    <t>501</t>
  </si>
  <si>
    <t>zásobník papírových ručníků</t>
  </si>
  <si>
    <t>298</t>
  </si>
  <si>
    <t>Poznámka k položce:_x000D_
Poznámka k položce: nástěnný zásobník papírových ručníků, kapacita 500-800 ks, sklápěcí přední panel, průzor pro možnost vizuální kontroly náplně. Provedení antivandal. Dodávka včetně kotevního materiálu., D+M +4ks</t>
  </si>
  <si>
    <t>502</t>
  </si>
  <si>
    <t>elektrický osoušeč rukou</t>
  </si>
  <si>
    <t>Poznámka k položce:_x000D_
Poznámka k položce: nástěnný tryskový osoušeč rukou, nastavitelná rychlost proudění vzduchu a teplota, ochrana proti přehřátí, proudová ochrana a ochrana před zkratem, součástí odkapová nádobka, vč. upevňovacího materiálu</t>
  </si>
  <si>
    <t>503</t>
  </si>
  <si>
    <t>dávkovač tekutého mýdla</t>
  </si>
  <si>
    <t>Poznámka k položce:_x000D_
Poznámka k položce: nástěnný dávkovač tekutého mýdla nebo lotion s manuálním ovládáním, průzor pro možnost vizuální kontroly náplně. Provedení antivandal. Vč. upevňovacího materiálu, D+M +4ks</t>
  </si>
  <si>
    <t>504</t>
  </si>
  <si>
    <t>zásobník toaletního papíru</t>
  </si>
  <si>
    <t>Poznámka k položce:_x000D_
Poznámka k položce: nástěnný držák na 2 role toaletního papíru, průzor pro možnost vizuální kontroly náplně. Provedení antivandal. vč. upevňovacího materiálu. , D+M +3ks</t>
  </si>
  <si>
    <t>505</t>
  </si>
  <si>
    <t>koš na hygienické potřeby</t>
  </si>
  <si>
    <t>Poznámka k položce:_x000D_
Poznámka k položce: nástěnný odpadkový koš na dámské vložky a drobný odpad, sklápěcí přední panel, vyjímatelná plastová nádoba, Provedení antivandal. vč. upevňovacího materiálu, D+M +4ks</t>
  </si>
  <si>
    <t>506</t>
  </si>
  <si>
    <t>držák wc kartáče</t>
  </si>
  <si>
    <t>Poznámka k položce:_x000D_
Poznámka k položce: nástěnný držák na wc kartáč, otvor k zavěšení kartáče dle montáže zleva/zprava, vč. bílého nylonového kartáče s čističem okrajů, vyjímatelná plastová odkapávací miska, vč. upevňovacího materiálu, D+M +3ks</t>
  </si>
  <si>
    <t>507</t>
  </si>
  <si>
    <t>zásobník hygienických sáčků</t>
  </si>
  <si>
    <t>310</t>
  </si>
  <si>
    <t>Poznámka k položce:_x000D_
Poznámka k položce: nástěnný zásobník, vyjímání sáčků z přední strany, vnitřní závěs k přidržení balíčku, vč. upevňovacího materiálu, D+M +4ks</t>
  </si>
  <si>
    <t>508</t>
  </si>
  <si>
    <t>šatní dvojháček</t>
  </si>
  <si>
    <t>312</t>
  </si>
  <si>
    <t>Poznámka k položce:_x000D_
Poznámka k položce: kovový šatní dvojháček, vč. upevňovacího materiálu</t>
  </si>
  <si>
    <t>509</t>
  </si>
  <si>
    <t>zrcadlo 450/1000</t>
  </si>
  <si>
    <t>314</t>
  </si>
  <si>
    <t>Poznámka k položce:_x000D_
Poznámka k položce: zrcadlo bezrámové, k zavěšení na stěnu, vč. upevňovacího materiálu</t>
  </si>
  <si>
    <t>510</t>
  </si>
  <si>
    <t>zrcadlo sklopné imobil 400/600</t>
  </si>
  <si>
    <t>316</t>
  </si>
  <si>
    <t>Poznámka k položce:_x000D_
Poznámka k položce: demontáž, uschování, zpětná montáž  vč. upevňovacího materiálu</t>
  </si>
  <si>
    <t>511</t>
  </si>
  <si>
    <t>drátěná polička do sprchy</t>
  </si>
  <si>
    <t>318</t>
  </si>
  <si>
    <t>Poznámka k položce:_x000D_
Poznámka k položce: pochromovaná ocel; rozměry cca 250/120/70 mm, vč. upevňovacího materiálu</t>
  </si>
  <si>
    <t>512</t>
  </si>
  <si>
    <t>automatický osvěžovač vzduchu</t>
  </si>
  <si>
    <t>320</t>
  </si>
  <si>
    <t>Poznámka k položce:_x000D_
Poznámka k položce: elektronický osvěžovač vzduchu sprejový, materiál: plast, k připevnění na zeď, napájení ze sítě / bateriemi dle výběru investora, vč. upevňovacího materiálu</t>
  </si>
  <si>
    <t>513</t>
  </si>
  <si>
    <t>dávkovač dezinfekce</t>
  </si>
  <si>
    <t>322</t>
  </si>
  <si>
    <t>Poznámka k položce:_x000D_
Poznámka k položce: bezdotykový, automatický dávkovač tekuté dezinfekce, napájení bateriemi, k připevnění na zeď vč. kotevního materiálu, na chodbách vč. odkapávací misky, vč. upevňovacího materiálu</t>
  </si>
  <si>
    <t>514</t>
  </si>
  <si>
    <t>Zásobník toaletního papíru (role 190-240 mm)</t>
  </si>
  <si>
    <t>324</t>
  </si>
  <si>
    <t>Poznámka k položce:_x000D_
Poznámka k položce: nástěnný držák na větší roli (190-240 mm) toaletního papíru, průzor pro možnost vizuální kontroly náplně. Provedení antivandal. vč. upevňovacího materiálu</t>
  </si>
  <si>
    <t>HZS</t>
  </si>
  <si>
    <t>Hodinové zúčtovací sazby</t>
  </si>
  <si>
    <t>HZS1R00</t>
  </si>
  <si>
    <t>Hodinová zúčtovací sazba _ Demontáž, uskladnění, úprava popisů, zpětná montáž tabulí inf. systému - 95 ks</t>
  </si>
  <si>
    <t>hod</t>
  </si>
  <si>
    <t>262144</t>
  </si>
  <si>
    <t>326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</si>
</sst>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sz val="10"/>
      <color rgb="FF464646"/>
      <name val="Arial CE"/>
    </font>
    <font>
      <b/>
      <sz val="12"/>
      <color rgb="FF800000"/>
      <name val="Arial CE"/>
    </font>
    <font>
      <sz val="10"/>
      <color rgb="FF003366"/>
      <name val="Arial CE"/>
    </font>
    <font>
      <sz val="8"/>
      <color rgb="FF960000"/>
      <name val="Arial CE"/>
    </font>
    <font>
      <b/>
      <sz val="8"/>
      <name val="Arial CE"/>
    </font>
    <font>
      <sz val="7"/>
      <color rgb="FF969696"/>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4" fillId="0" borderId="0" applyNumberFormat="0" applyFill="0" applyBorder="0" applyAlignment="0" applyProtection="0"/>
  </cellStyleXfs>
  <cellXfs count="196">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xf numFmtId="0" fontId="8"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9"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3"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5"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3"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17"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18" fillId="4" borderId="0" xfId="0" applyFont="1" applyFill="1" applyAlignment="1">
      <alignment horizontal="center" vertical="center"/>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0" fillId="0" borderId="0" xfId="0" applyFont="1" applyAlignment="1">
      <alignment horizontal="left" vertical="center"/>
    </xf>
    <xf numFmtId="0" fontId="20" fillId="0" borderId="0" xfId="0" applyFont="1" applyAlignment="1">
      <alignment vertical="center"/>
    </xf>
    <xf numFmtId="4" fontId="20" fillId="0" borderId="0" xfId="0" applyNumberFormat="1" applyFont="1" applyAlignment="1">
      <alignment vertical="center"/>
    </xf>
    <xf numFmtId="0" fontId="4" fillId="0" borderId="0" xfId="0" applyFont="1" applyAlignment="1">
      <alignment horizontal="center" vertical="center"/>
    </xf>
    <xf numFmtId="4" fontId="16" fillId="0" borderId="14" xfId="0" applyNumberFormat="1" applyFont="1" applyBorder="1" applyAlignment="1">
      <alignment vertical="center"/>
    </xf>
    <xf numFmtId="4" fontId="16" fillId="0" borderId="0" xfId="0" applyNumberFormat="1" applyFont="1" applyAlignment="1">
      <alignment vertical="center"/>
    </xf>
    <xf numFmtId="166" fontId="16" fillId="0" borderId="0" xfId="0" applyNumberFormat="1" applyFont="1" applyAlignment="1">
      <alignment vertical="center"/>
    </xf>
    <xf numFmtId="4" fontId="16" fillId="0" borderId="15" xfId="0" applyNumberFormat="1" applyFont="1" applyBorder="1" applyAlignment="1">
      <alignment vertical="center"/>
    </xf>
    <xf numFmtId="0" fontId="4" fillId="0" borderId="0" xfId="0" applyFont="1" applyAlignment="1">
      <alignment horizontal="left" vertical="center"/>
    </xf>
    <xf numFmtId="0" fontId="21" fillId="0" borderId="0" xfId="0" applyFont="1" applyAlignment="1">
      <alignment horizontal="left" vertical="center"/>
    </xf>
    <xf numFmtId="0" fontId="22" fillId="0" borderId="0" xfId="1" applyFont="1" applyAlignment="1">
      <alignment horizontal="center" vertical="center"/>
    </xf>
    <xf numFmtId="0" fontId="5" fillId="0" borderId="3" xfId="0" applyFont="1" applyBorder="1" applyAlignment="1">
      <alignment vertical="center"/>
    </xf>
    <xf numFmtId="0" fontId="23"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4" fontId="25" fillId="0" borderId="19" xfId="0" applyNumberFormat="1" applyFont="1" applyBorder="1" applyAlignment="1">
      <alignment vertical="center"/>
    </xf>
    <xf numFmtId="4" fontId="25" fillId="0" borderId="20" xfId="0" applyNumberFormat="1" applyFont="1" applyBorder="1" applyAlignment="1">
      <alignment vertical="center"/>
    </xf>
    <xf numFmtId="166" fontId="25" fillId="0" borderId="20" xfId="0" applyNumberFormat="1" applyFont="1" applyBorder="1" applyAlignment="1">
      <alignment vertical="center"/>
    </xf>
    <xf numFmtId="4" fontId="25" fillId="0" borderId="21" xfId="0" applyNumberFormat="1" applyFont="1" applyBorder="1" applyAlignment="1">
      <alignment vertical="center"/>
    </xf>
    <xf numFmtId="0" fontId="5" fillId="0" borderId="0" xfId="0" applyFont="1" applyAlignment="1">
      <alignment horizontal="left" vertical="center"/>
    </xf>
    <xf numFmtId="0" fontId="26" fillId="0" borderId="0" xfId="0" applyFont="1" applyAlignment="1">
      <alignment horizontal="left" vertical="center"/>
    </xf>
    <xf numFmtId="0" fontId="0" fillId="0" borderId="3" xfId="0" applyBorder="1" applyAlignment="1">
      <alignment vertical="center" wrapText="1"/>
    </xf>
    <xf numFmtId="4" fontId="2" fillId="0" borderId="0" xfId="0" applyNumberFormat="1" applyFont="1" applyAlignment="1">
      <alignment vertical="center"/>
    </xf>
    <xf numFmtId="0" fontId="27" fillId="0" borderId="0" xfId="0" applyFont="1" applyAlignment="1">
      <alignment horizontal="left" vertical="center"/>
    </xf>
    <xf numFmtId="0" fontId="13"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18" fillId="4" borderId="0" xfId="0" applyFont="1" applyFill="1" applyAlignment="1">
      <alignment horizontal="left" vertical="center"/>
    </xf>
    <xf numFmtId="0" fontId="18" fillId="4" borderId="0" xfId="0" applyFont="1" applyFill="1" applyAlignment="1">
      <alignment horizontal="right" vertical="center"/>
    </xf>
    <xf numFmtId="0" fontId="28"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4" fontId="28" fillId="0" borderId="0" xfId="0" applyNumberFormat="1" applyFont="1" applyAlignment="1">
      <alignment vertical="center"/>
    </xf>
    <xf numFmtId="0" fontId="19" fillId="0" borderId="0" xfId="0" applyFont="1" applyAlignment="1">
      <alignment horizontal="center" vertical="center"/>
    </xf>
    <xf numFmtId="0" fontId="29" fillId="0" borderId="0" xfId="0" applyFont="1" applyAlignment="1">
      <alignment horizontal="left" vertical="center"/>
    </xf>
    <xf numFmtId="4" fontId="29" fillId="2" borderId="0" xfId="0" applyNumberFormat="1" applyFont="1" applyFill="1" applyAlignment="1" applyProtection="1">
      <alignment vertical="center"/>
      <protection locked="0"/>
    </xf>
    <xf numFmtId="0" fontId="0" fillId="0" borderId="3" xfId="0" applyBorder="1" applyAlignment="1" applyProtection="1">
      <alignment vertical="center"/>
      <protection locked="0"/>
    </xf>
    <xf numFmtId="0" fontId="0" fillId="0" borderId="0" xfId="0" applyAlignment="1" applyProtection="1">
      <alignment vertical="center"/>
      <protection locked="0"/>
    </xf>
    <xf numFmtId="0" fontId="1" fillId="0" borderId="0" xfId="0" applyFont="1" applyAlignment="1" applyProtection="1">
      <alignment horizontal="center" vertical="center"/>
      <protection locked="0"/>
    </xf>
    <xf numFmtId="0" fontId="0" fillId="0" borderId="0" xfId="0" applyAlignment="1" applyProtection="1">
      <alignment horizontal="left" vertical="center"/>
      <protection locked="0"/>
    </xf>
    <xf numFmtId="4" fontId="0" fillId="0" borderId="0" xfId="0" applyNumberFormat="1" applyAlignment="1" applyProtection="1">
      <alignment vertical="center"/>
      <protection locked="0"/>
    </xf>
    <xf numFmtId="0" fontId="20" fillId="4" borderId="0" xfId="0" applyFont="1" applyFill="1" applyAlignment="1">
      <alignment horizontal="left" vertical="center"/>
    </xf>
    <xf numFmtId="4" fontId="20" fillId="4" borderId="0" xfId="0" applyNumberFormat="1" applyFont="1" applyFill="1" applyAlignment="1">
      <alignment vertical="center"/>
    </xf>
    <xf numFmtId="0" fontId="0" fillId="0" borderId="3" xfId="0" applyBorder="1" applyAlignment="1">
      <alignment horizontal="center" vertical="center" wrapText="1"/>
    </xf>
    <xf numFmtId="0" fontId="18" fillId="4" borderId="16"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8" fillId="4" borderId="0" xfId="0" applyFont="1" applyFill="1" applyAlignment="1">
      <alignment horizontal="center" vertical="center" wrapText="1"/>
    </xf>
    <xf numFmtId="4" fontId="20" fillId="0" borderId="0" xfId="0" applyNumberFormat="1" applyFont="1"/>
    <xf numFmtId="166" fontId="30" fillId="0" borderId="12" xfId="0" applyNumberFormat="1" applyFont="1" applyBorder="1"/>
    <xf numFmtId="166" fontId="30" fillId="0" borderId="13" xfId="0" applyNumberFormat="1" applyFont="1" applyBorder="1"/>
    <xf numFmtId="4" fontId="31" fillId="0" borderId="0" xfId="0" applyNumberFormat="1" applyFont="1" applyAlignment="1">
      <alignment vertical="center"/>
    </xf>
    <xf numFmtId="0" fontId="7" fillId="0" borderId="3" xfId="0" applyFont="1" applyBorder="1"/>
    <xf numFmtId="0" fontId="7" fillId="0" borderId="0" xfId="0" applyFont="1" applyAlignment="1">
      <alignment horizontal="left"/>
    </xf>
    <xf numFmtId="0" fontId="6" fillId="0" borderId="0" xfId="0" applyFont="1" applyAlignment="1">
      <alignment horizontal="left"/>
    </xf>
    <xf numFmtId="0" fontId="7" fillId="0" borderId="0" xfId="0" applyFont="1" applyProtection="1">
      <protection locked="0"/>
    </xf>
    <xf numFmtId="4" fontId="6" fillId="0" borderId="0" xfId="0" applyNumberFormat="1" applyFont="1"/>
    <xf numFmtId="0" fontId="7" fillId="0" borderId="14" xfId="0" applyFont="1" applyBorder="1"/>
    <xf numFmtId="166" fontId="7" fillId="0" borderId="0" xfId="0" applyNumberFormat="1" applyFont="1"/>
    <xf numFmtId="166" fontId="7" fillId="0" borderId="15" xfId="0" applyNumberFormat="1" applyFont="1" applyBorder="1"/>
    <xf numFmtId="0" fontId="7" fillId="0" borderId="0" xfId="0" applyFont="1" applyAlignment="1">
      <alignment horizontal="center"/>
    </xf>
    <xf numFmtId="4" fontId="7" fillId="0" borderId="0" xfId="0" applyNumberFormat="1" applyFont="1" applyAlignment="1">
      <alignment vertical="center"/>
    </xf>
    <xf numFmtId="0" fontId="18" fillId="0" borderId="22" xfId="0" applyFont="1" applyBorder="1" applyAlignment="1">
      <alignment horizontal="center" vertical="center"/>
    </xf>
    <xf numFmtId="49" fontId="18" fillId="0" borderId="22" xfId="0" applyNumberFormat="1" applyFont="1" applyBorder="1" applyAlignment="1">
      <alignment horizontal="left" vertical="center" wrapText="1"/>
    </xf>
    <xf numFmtId="0" fontId="18" fillId="0" borderId="22" xfId="0" applyFont="1" applyBorder="1" applyAlignment="1">
      <alignment horizontal="left" vertical="center" wrapText="1"/>
    </xf>
    <xf numFmtId="0" fontId="18" fillId="0" borderId="22" xfId="0" applyFont="1" applyBorder="1" applyAlignment="1">
      <alignment horizontal="center" vertical="center" wrapText="1"/>
    </xf>
    <xf numFmtId="167" fontId="18" fillId="0" borderId="22" xfId="0" applyNumberFormat="1" applyFont="1" applyBorder="1" applyAlignment="1">
      <alignment vertical="center"/>
    </xf>
    <xf numFmtId="4" fontId="18" fillId="2" borderId="22" xfId="0" applyNumberFormat="1" applyFont="1" applyFill="1" applyBorder="1" applyAlignment="1" applyProtection="1">
      <alignment vertical="center"/>
      <protection locked="0"/>
    </xf>
    <xf numFmtId="4" fontId="18" fillId="0" borderId="22" xfId="0" applyNumberFormat="1" applyFont="1" applyBorder="1" applyAlignment="1">
      <alignment vertical="center"/>
    </xf>
    <xf numFmtId="0" fontId="0" fillId="0" borderId="22" xfId="0" applyBorder="1" applyAlignment="1">
      <alignment vertical="center"/>
    </xf>
    <xf numFmtId="0" fontId="19" fillId="2" borderId="14" xfId="0" applyFont="1" applyFill="1" applyBorder="1" applyAlignment="1" applyProtection="1">
      <alignment horizontal="left" vertical="center"/>
      <protection locked="0"/>
    </xf>
    <xf numFmtId="166" fontId="19" fillId="0" borderId="0" xfId="0" applyNumberFormat="1" applyFont="1" applyAlignment="1">
      <alignment vertical="center"/>
    </xf>
    <xf numFmtId="166" fontId="19" fillId="0" borderId="15" xfId="0" applyNumberFormat="1" applyFont="1" applyBorder="1" applyAlignment="1">
      <alignment vertical="center"/>
    </xf>
    <xf numFmtId="0" fontId="18" fillId="0" borderId="0" xfId="0" applyFont="1" applyAlignment="1">
      <alignment horizontal="left" vertical="center"/>
    </xf>
    <xf numFmtId="4" fontId="0" fillId="0" borderId="0" xfId="0" applyNumberFormat="1" applyAlignment="1">
      <alignment vertical="center"/>
    </xf>
    <xf numFmtId="0" fontId="32" fillId="0" borderId="0" xfId="0" applyFont="1" applyAlignment="1">
      <alignment horizontal="left" vertical="center"/>
    </xf>
    <xf numFmtId="0" fontId="33" fillId="0" borderId="0" xfId="0" applyFont="1" applyAlignment="1">
      <alignment vertical="center" wrapText="1"/>
    </xf>
    <xf numFmtId="0" fontId="0" fillId="0" borderId="14" xfId="0" applyBorder="1" applyAlignment="1">
      <alignment vertical="center"/>
    </xf>
    <xf numFmtId="0" fontId="19" fillId="2" borderId="19" xfId="0" applyFont="1" applyFill="1" applyBorder="1" applyAlignment="1" applyProtection="1">
      <alignment horizontal="left" vertical="center"/>
      <protection locked="0"/>
    </xf>
    <xf numFmtId="0" fontId="19" fillId="0" borderId="20" xfId="0" applyFont="1" applyBorder="1" applyAlignment="1">
      <alignment horizontal="center" vertical="center"/>
    </xf>
    <xf numFmtId="0" fontId="0" fillId="0" borderId="20" xfId="0" applyBorder="1" applyAlignment="1">
      <alignment vertical="center"/>
    </xf>
    <xf numFmtId="166" fontId="19" fillId="0" borderId="20" xfId="0" applyNumberFormat="1" applyFont="1" applyBorder="1" applyAlignment="1">
      <alignment vertical="center"/>
    </xf>
    <xf numFmtId="166" fontId="19" fillId="0" borderId="21" xfId="0" applyNumberFormat="1" applyFont="1" applyBorder="1" applyAlignment="1">
      <alignment vertical="center"/>
    </xf>
    <xf numFmtId="0" fontId="12" fillId="0" borderId="0" xfId="0" applyFont="1" applyAlignment="1">
      <alignment horizontal="left" vertical="top" wrapText="1"/>
    </xf>
    <xf numFmtId="0" fontId="12" fillId="0" borderId="0" xfId="0" applyFont="1" applyAlignment="1">
      <alignment horizontal="left" vertical="center"/>
    </xf>
    <xf numFmtId="0" fontId="14"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3"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4"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3" borderId="7" xfId="0" applyFont="1" applyFill="1" applyBorder="1" applyAlignment="1">
      <alignment horizontal="left" vertical="center"/>
    </xf>
    <xf numFmtId="0" fontId="0" fillId="3" borderId="7" xfId="0" applyFill="1" applyBorder="1" applyAlignment="1">
      <alignment vertical="center"/>
    </xf>
    <xf numFmtId="4" fontId="4" fillId="3" borderId="7" xfId="0" applyNumberFormat="1" applyFont="1" applyFill="1" applyBorder="1" applyAlignment="1">
      <alignment vertical="center"/>
    </xf>
    <xf numFmtId="0" fontId="0" fillId="3" borderId="8" xfId="0" applyFill="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6" fillId="0" borderId="11" xfId="0" applyFont="1" applyBorder="1" applyAlignment="1">
      <alignment horizontal="center" vertical="center"/>
    </xf>
    <xf numFmtId="0" fontId="16" fillId="0" borderId="12" xfId="0" applyFont="1" applyBorder="1" applyAlignment="1">
      <alignment horizontal="left" vertical="center"/>
    </xf>
    <xf numFmtId="0" fontId="17" fillId="0" borderId="14" xfId="0" applyFont="1" applyBorder="1" applyAlignment="1">
      <alignment horizontal="left" vertical="center"/>
    </xf>
    <xf numFmtId="0" fontId="17" fillId="0" borderId="0" xfId="0" applyFont="1" applyAlignment="1">
      <alignment horizontal="left" vertical="center"/>
    </xf>
    <xf numFmtId="0" fontId="18" fillId="4" borderId="6" xfId="0" applyFont="1" applyFill="1" applyBorder="1" applyAlignment="1">
      <alignment horizontal="center" vertical="center"/>
    </xf>
    <xf numFmtId="0" fontId="18" fillId="4" borderId="7" xfId="0" applyFont="1" applyFill="1" applyBorder="1" applyAlignment="1">
      <alignment horizontal="left" vertical="center"/>
    </xf>
    <xf numFmtId="0" fontId="18" fillId="4" borderId="7" xfId="0" applyFont="1" applyFill="1" applyBorder="1" applyAlignment="1">
      <alignment horizontal="center" vertical="center"/>
    </xf>
    <xf numFmtId="0" fontId="18" fillId="4" borderId="7" xfId="0" applyFont="1" applyFill="1" applyBorder="1" applyAlignment="1">
      <alignment horizontal="right" vertical="center"/>
    </xf>
    <xf numFmtId="0" fontId="18" fillId="4" borderId="8" xfId="0" applyFont="1" applyFill="1" applyBorder="1" applyAlignment="1">
      <alignment horizontal="left" vertical="center"/>
    </xf>
    <xf numFmtId="4" fontId="24" fillId="0" borderId="0" xfId="0" applyNumberFormat="1" applyFont="1" applyAlignment="1">
      <alignment vertical="center"/>
    </xf>
    <xf numFmtId="0" fontId="24" fillId="0" borderId="0" xfId="0" applyFont="1" applyAlignment="1">
      <alignment vertical="center"/>
    </xf>
    <xf numFmtId="0" fontId="23" fillId="0" borderId="0" xfId="0" applyFont="1" applyAlignment="1">
      <alignment horizontal="left" vertical="center" wrapText="1"/>
    </xf>
    <xf numFmtId="4" fontId="20" fillId="0" borderId="0" xfId="0" applyNumberFormat="1" applyFont="1" applyAlignment="1">
      <alignment horizontal="right" vertical="center"/>
    </xf>
    <xf numFmtId="4" fontId="20"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29" fillId="2" borderId="0" xfId="0" applyFont="1" applyFill="1" applyAlignment="1" applyProtection="1">
      <alignment horizontal="left" vertical="center"/>
      <protection locked="0"/>
    </xf>
    <xf numFmtId="0" fontId="29" fillId="0" borderId="0" xfId="0" applyFont="1" applyAlignment="1">
      <alignment horizontal="lef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7"/>
  <sheetViews>
    <sheetView showGridLines="0" tabSelected="1" workbookViewId="0">
      <selection activeCell="AF9" sqref="AF9"/>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1" t="s">
        <v>0</v>
      </c>
      <c r="AZ1" s="11" t="s">
        <v>1</v>
      </c>
      <c r="BA1" s="11" t="s">
        <v>2</v>
      </c>
      <c r="BB1" s="11" t="s">
        <v>3</v>
      </c>
      <c r="BT1" s="11" t="s">
        <v>4</v>
      </c>
      <c r="BU1" s="11" t="s">
        <v>4</v>
      </c>
      <c r="BV1" s="11" t="s">
        <v>5</v>
      </c>
    </row>
    <row r="2" spans="1:74" ht="36.950000000000003" customHeight="1">
      <c r="AR2" s="156"/>
      <c r="AS2" s="156"/>
      <c r="AT2" s="156"/>
      <c r="AU2" s="156"/>
      <c r="AV2" s="156"/>
      <c r="AW2" s="156"/>
      <c r="AX2" s="156"/>
      <c r="AY2" s="156"/>
      <c r="AZ2" s="156"/>
      <c r="BA2" s="156"/>
      <c r="BB2" s="156"/>
      <c r="BC2" s="156"/>
      <c r="BD2" s="156"/>
      <c r="BE2" s="156"/>
      <c r="BS2" s="12" t="s">
        <v>6</v>
      </c>
      <c r="BT2" s="12" t="s">
        <v>7</v>
      </c>
    </row>
    <row r="3" spans="1:74" ht="6.95" customHeight="1">
      <c r="B3" s="13"/>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5"/>
      <c r="BS3" s="12" t="s">
        <v>6</v>
      </c>
      <c r="BT3" s="12" t="s">
        <v>8</v>
      </c>
    </row>
    <row r="4" spans="1:74" ht="24.95" customHeight="1">
      <c r="B4" s="15"/>
      <c r="D4" s="16" t="s">
        <v>9</v>
      </c>
      <c r="AR4" s="15"/>
      <c r="AS4" s="17" t="s">
        <v>10</v>
      </c>
      <c r="BE4" s="18" t="s">
        <v>11</v>
      </c>
      <c r="BS4" s="12" t="s">
        <v>12</v>
      </c>
    </row>
    <row r="5" spans="1:74" ht="12" customHeight="1">
      <c r="B5" s="15"/>
      <c r="D5" s="19" t="s">
        <v>13</v>
      </c>
      <c r="K5" s="155" t="s">
        <v>14</v>
      </c>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R5" s="15"/>
      <c r="BE5" s="152" t="s">
        <v>15</v>
      </c>
      <c r="BS5" s="12" t="s">
        <v>6</v>
      </c>
    </row>
    <row r="6" spans="1:74" ht="36.950000000000003" customHeight="1">
      <c r="B6" s="15"/>
      <c r="D6" s="21" t="s">
        <v>16</v>
      </c>
      <c r="K6" s="157" t="s">
        <v>17</v>
      </c>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R6" s="15"/>
      <c r="BE6" s="153"/>
      <c r="BS6" s="12" t="s">
        <v>6</v>
      </c>
    </row>
    <row r="7" spans="1:74" ht="12" customHeight="1">
      <c r="B7" s="15"/>
      <c r="D7" s="22" t="s">
        <v>18</v>
      </c>
      <c r="K7" s="20" t="s">
        <v>1</v>
      </c>
      <c r="AK7" s="22" t="s">
        <v>19</v>
      </c>
      <c r="AN7" s="20" t="s">
        <v>1</v>
      </c>
      <c r="AR7" s="15"/>
      <c r="BE7" s="153"/>
      <c r="BS7" s="12" t="s">
        <v>6</v>
      </c>
    </row>
    <row r="8" spans="1:74" ht="12" customHeight="1">
      <c r="B8" s="15"/>
      <c r="D8" s="22" t="s">
        <v>20</v>
      </c>
      <c r="K8" s="20" t="s">
        <v>21</v>
      </c>
      <c r="AK8" s="22" t="s">
        <v>22</v>
      </c>
      <c r="AN8" s="23" t="s">
        <v>23</v>
      </c>
      <c r="AR8" s="15"/>
      <c r="BE8" s="153"/>
      <c r="BS8" s="12" t="s">
        <v>6</v>
      </c>
    </row>
    <row r="9" spans="1:74" ht="14.45" customHeight="1">
      <c r="B9" s="15"/>
      <c r="AR9" s="15"/>
      <c r="BE9" s="153"/>
      <c r="BS9" s="12" t="s">
        <v>6</v>
      </c>
    </row>
    <row r="10" spans="1:74" ht="12" customHeight="1">
      <c r="B10" s="15"/>
      <c r="D10" s="22" t="s">
        <v>24</v>
      </c>
      <c r="AK10" s="22" t="s">
        <v>25</v>
      </c>
      <c r="AN10" s="20" t="s">
        <v>1</v>
      </c>
      <c r="AR10" s="15"/>
      <c r="BE10" s="153"/>
      <c r="BS10" s="12" t="s">
        <v>6</v>
      </c>
    </row>
    <row r="11" spans="1:74" ht="18.399999999999999" customHeight="1">
      <c r="B11" s="15"/>
      <c r="E11" s="20" t="s">
        <v>21</v>
      </c>
      <c r="AK11" s="22" t="s">
        <v>26</v>
      </c>
      <c r="AN11" s="20" t="s">
        <v>1</v>
      </c>
      <c r="AR11" s="15"/>
      <c r="BE11" s="153"/>
      <c r="BS11" s="12" t="s">
        <v>6</v>
      </c>
    </row>
    <row r="12" spans="1:74" ht="6.95" customHeight="1">
      <c r="B12" s="15"/>
      <c r="AR12" s="15"/>
      <c r="BE12" s="153"/>
      <c r="BS12" s="12" t="s">
        <v>6</v>
      </c>
    </row>
    <row r="13" spans="1:74" ht="12" customHeight="1">
      <c r="B13" s="15"/>
      <c r="D13" s="22" t="s">
        <v>27</v>
      </c>
      <c r="AK13" s="22" t="s">
        <v>25</v>
      </c>
      <c r="AN13" s="24" t="s">
        <v>28</v>
      </c>
      <c r="AR13" s="15"/>
      <c r="BE13" s="153"/>
      <c r="BS13" s="12" t="s">
        <v>6</v>
      </c>
    </row>
    <row r="14" spans="1:74" ht="12.75">
      <c r="B14" s="15"/>
      <c r="E14" s="158" t="s">
        <v>28</v>
      </c>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22" t="s">
        <v>26</v>
      </c>
      <c r="AN14" s="24" t="s">
        <v>28</v>
      </c>
      <c r="AR14" s="15"/>
      <c r="BE14" s="153"/>
      <c r="BS14" s="12" t="s">
        <v>6</v>
      </c>
    </row>
    <row r="15" spans="1:74" ht="6.95" customHeight="1">
      <c r="B15" s="15"/>
      <c r="AR15" s="15"/>
      <c r="BE15" s="153"/>
      <c r="BS15" s="12" t="s">
        <v>4</v>
      </c>
    </row>
    <row r="16" spans="1:74" ht="12" customHeight="1">
      <c r="B16" s="15"/>
      <c r="D16" s="22" t="s">
        <v>29</v>
      </c>
      <c r="AK16" s="22" t="s">
        <v>25</v>
      </c>
      <c r="AN16" s="20" t="s">
        <v>1</v>
      </c>
      <c r="AR16" s="15"/>
      <c r="BE16" s="153"/>
      <c r="BS16" s="12" t="s">
        <v>4</v>
      </c>
    </row>
    <row r="17" spans="2:71" ht="18.399999999999999" customHeight="1">
      <c r="B17" s="15"/>
      <c r="E17" s="20" t="s">
        <v>21</v>
      </c>
      <c r="AK17" s="22" t="s">
        <v>26</v>
      </c>
      <c r="AN17" s="20" t="s">
        <v>1</v>
      </c>
      <c r="AR17" s="15"/>
      <c r="BE17" s="153"/>
      <c r="BS17" s="12" t="s">
        <v>30</v>
      </c>
    </row>
    <row r="18" spans="2:71" ht="6.95" customHeight="1">
      <c r="B18" s="15"/>
      <c r="AR18" s="15"/>
      <c r="BE18" s="153"/>
      <c r="BS18" s="12" t="s">
        <v>6</v>
      </c>
    </row>
    <row r="19" spans="2:71" ht="12" customHeight="1">
      <c r="B19" s="15"/>
      <c r="D19" s="22" t="s">
        <v>31</v>
      </c>
      <c r="AK19" s="22" t="s">
        <v>25</v>
      </c>
      <c r="AN19" s="20" t="s">
        <v>1</v>
      </c>
      <c r="AR19" s="15"/>
      <c r="BE19" s="153"/>
      <c r="BS19" s="12" t="s">
        <v>6</v>
      </c>
    </row>
    <row r="20" spans="2:71" ht="18.399999999999999" customHeight="1">
      <c r="B20" s="15"/>
      <c r="E20" s="20" t="s">
        <v>21</v>
      </c>
      <c r="AK20" s="22" t="s">
        <v>26</v>
      </c>
      <c r="AN20" s="20" t="s">
        <v>1</v>
      </c>
      <c r="AR20" s="15"/>
      <c r="BE20" s="153"/>
      <c r="BS20" s="12" t="s">
        <v>30</v>
      </c>
    </row>
    <row r="21" spans="2:71" ht="6.95" customHeight="1">
      <c r="B21" s="15"/>
      <c r="AR21" s="15"/>
      <c r="BE21" s="153"/>
    </row>
    <row r="22" spans="2:71" ht="12" customHeight="1">
      <c r="B22" s="15"/>
      <c r="D22" s="22" t="s">
        <v>32</v>
      </c>
      <c r="AR22" s="15"/>
      <c r="BE22" s="153"/>
    </row>
    <row r="23" spans="2:71" ht="16.5" customHeight="1">
      <c r="B23" s="15"/>
      <c r="E23" s="160" t="s">
        <v>1</v>
      </c>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R23" s="15"/>
      <c r="BE23" s="153"/>
    </row>
    <row r="24" spans="2:71" ht="6.95" customHeight="1">
      <c r="B24" s="15"/>
      <c r="AR24" s="15"/>
      <c r="BE24" s="153"/>
    </row>
    <row r="25" spans="2:71" ht="6.95" customHeight="1">
      <c r="B25" s="15"/>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R25" s="15"/>
      <c r="BE25" s="153"/>
    </row>
    <row r="26" spans="2:71" s="1" customFormat="1" ht="25.9" customHeight="1">
      <c r="B26" s="27"/>
      <c r="D26" s="28" t="s">
        <v>33</v>
      </c>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161">
        <f>ROUND(AG94,2)</f>
        <v>0</v>
      </c>
      <c r="AL26" s="162"/>
      <c r="AM26" s="162"/>
      <c r="AN26" s="162"/>
      <c r="AO26" s="162"/>
      <c r="AR26" s="27"/>
      <c r="BE26" s="153"/>
    </row>
    <row r="27" spans="2:71" s="1" customFormat="1" ht="6.95" customHeight="1">
      <c r="B27" s="27"/>
      <c r="AR27" s="27"/>
      <c r="BE27" s="153"/>
    </row>
    <row r="28" spans="2:71" s="1" customFormat="1" ht="12.75">
      <c r="B28" s="27"/>
      <c r="L28" s="163" t="s">
        <v>34</v>
      </c>
      <c r="M28" s="163"/>
      <c r="N28" s="163"/>
      <c r="O28" s="163"/>
      <c r="P28" s="163"/>
      <c r="W28" s="163" t="s">
        <v>35</v>
      </c>
      <c r="X28" s="163"/>
      <c r="Y28" s="163"/>
      <c r="Z28" s="163"/>
      <c r="AA28" s="163"/>
      <c r="AB28" s="163"/>
      <c r="AC28" s="163"/>
      <c r="AD28" s="163"/>
      <c r="AE28" s="163"/>
      <c r="AK28" s="163" t="s">
        <v>36</v>
      </c>
      <c r="AL28" s="163"/>
      <c r="AM28" s="163"/>
      <c r="AN28" s="163"/>
      <c r="AO28" s="163"/>
      <c r="AR28" s="27"/>
      <c r="BE28" s="153"/>
    </row>
    <row r="29" spans="2:71" s="2" customFormat="1" ht="14.45" customHeight="1">
      <c r="B29" s="31"/>
      <c r="D29" s="22" t="s">
        <v>37</v>
      </c>
      <c r="F29" s="22" t="s">
        <v>38</v>
      </c>
      <c r="L29" s="166">
        <v>0.21</v>
      </c>
      <c r="M29" s="165"/>
      <c r="N29" s="165"/>
      <c r="O29" s="165"/>
      <c r="P29" s="165"/>
      <c r="W29" s="164">
        <f>ROUND(AZ94, 2)</f>
        <v>0</v>
      </c>
      <c r="X29" s="165"/>
      <c r="Y29" s="165"/>
      <c r="Z29" s="165"/>
      <c r="AA29" s="165"/>
      <c r="AB29" s="165"/>
      <c r="AC29" s="165"/>
      <c r="AD29" s="165"/>
      <c r="AE29" s="165"/>
      <c r="AK29" s="164">
        <f>ROUND(AV94, 2)</f>
        <v>0</v>
      </c>
      <c r="AL29" s="165"/>
      <c r="AM29" s="165"/>
      <c r="AN29" s="165"/>
      <c r="AO29" s="165"/>
      <c r="AR29" s="31"/>
      <c r="BE29" s="154"/>
    </row>
    <row r="30" spans="2:71" s="2" customFormat="1" ht="14.45" customHeight="1">
      <c r="B30" s="31"/>
      <c r="F30" s="22" t="s">
        <v>39</v>
      </c>
      <c r="L30" s="166">
        <v>0.15</v>
      </c>
      <c r="M30" s="165"/>
      <c r="N30" s="165"/>
      <c r="O30" s="165"/>
      <c r="P30" s="165"/>
      <c r="W30" s="164">
        <f>ROUND(BA94, 2)</f>
        <v>0</v>
      </c>
      <c r="X30" s="165"/>
      <c r="Y30" s="165"/>
      <c r="Z30" s="165"/>
      <c r="AA30" s="165"/>
      <c r="AB30" s="165"/>
      <c r="AC30" s="165"/>
      <c r="AD30" s="165"/>
      <c r="AE30" s="165"/>
      <c r="AK30" s="164">
        <f>ROUND(AW94, 2)</f>
        <v>0</v>
      </c>
      <c r="AL30" s="165"/>
      <c r="AM30" s="165"/>
      <c r="AN30" s="165"/>
      <c r="AO30" s="165"/>
      <c r="AR30" s="31"/>
      <c r="BE30" s="154"/>
    </row>
    <row r="31" spans="2:71" s="2" customFormat="1" ht="14.45" hidden="1" customHeight="1">
      <c r="B31" s="31"/>
      <c r="F31" s="22" t="s">
        <v>40</v>
      </c>
      <c r="L31" s="166">
        <v>0.21</v>
      </c>
      <c r="M31" s="165"/>
      <c r="N31" s="165"/>
      <c r="O31" s="165"/>
      <c r="P31" s="165"/>
      <c r="W31" s="164">
        <f>ROUND(BB94, 2)</f>
        <v>0</v>
      </c>
      <c r="X31" s="165"/>
      <c r="Y31" s="165"/>
      <c r="Z31" s="165"/>
      <c r="AA31" s="165"/>
      <c r="AB31" s="165"/>
      <c r="AC31" s="165"/>
      <c r="AD31" s="165"/>
      <c r="AE31" s="165"/>
      <c r="AK31" s="164">
        <v>0</v>
      </c>
      <c r="AL31" s="165"/>
      <c r="AM31" s="165"/>
      <c r="AN31" s="165"/>
      <c r="AO31" s="165"/>
      <c r="AR31" s="31"/>
      <c r="BE31" s="154"/>
    </row>
    <row r="32" spans="2:71" s="2" customFormat="1" ht="14.45" hidden="1" customHeight="1">
      <c r="B32" s="31"/>
      <c r="F32" s="22" t="s">
        <v>41</v>
      </c>
      <c r="L32" s="166">
        <v>0.15</v>
      </c>
      <c r="M32" s="165"/>
      <c r="N32" s="165"/>
      <c r="O32" s="165"/>
      <c r="P32" s="165"/>
      <c r="W32" s="164">
        <f>ROUND(BC94, 2)</f>
        <v>0</v>
      </c>
      <c r="X32" s="165"/>
      <c r="Y32" s="165"/>
      <c r="Z32" s="165"/>
      <c r="AA32" s="165"/>
      <c r="AB32" s="165"/>
      <c r="AC32" s="165"/>
      <c r="AD32" s="165"/>
      <c r="AE32" s="165"/>
      <c r="AK32" s="164">
        <v>0</v>
      </c>
      <c r="AL32" s="165"/>
      <c r="AM32" s="165"/>
      <c r="AN32" s="165"/>
      <c r="AO32" s="165"/>
      <c r="AR32" s="31"/>
      <c r="BE32" s="154"/>
    </row>
    <row r="33" spans="2:57" s="2" customFormat="1" ht="14.45" hidden="1" customHeight="1">
      <c r="B33" s="31"/>
      <c r="F33" s="22" t="s">
        <v>42</v>
      </c>
      <c r="L33" s="166">
        <v>0</v>
      </c>
      <c r="M33" s="165"/>
      <c r="N33" s="165"/>
      <c r="O33" s="165"/>
      <c r="P33" s="165"/>
      <c r="W33" s="164">
        <f>ROUND(BD94, 2)</f>
        <v>0</v>
      </c>
      <c r="X33" s="165"/>
      <c r="Y33" s="165"/>
      <c r="Z33" s="165"/>
      <c r="AA33" s="165"/>
      <c r="AB33" s="165"/>
      <c r="AC33" s="165"/>
      <c r="AD33" s="165"/>
      <c r="AE33" s="165"/>
      <c r="AK33" s="164">
        <v>0</v>
      </c>
      <c r="AL33" s="165"/>
      <c r="AM33" s="165"/>
      <c r="AN33" s="165"/>
      <c r="AO33" s="165"/>
      <c r="AR33" s="31"/>
      <c r="BE33" s="154"/>
    </row>
    <row r="34" spans="2:57" s="1" customFormat="1" ht="6.95" customHeight="1">
      <c r="B34" s="27"/>
      <c r="AR34" s="27"/>
      <c r="BE34" s="153"/>
    </row>
    <row r="35" spans="2:57" s="1" customFormat="1" ht="25.9" customHeight="1">
      <c r="B35" s="27"/>
      <c r="C35" s="32"/>
      <c r="D35" s="33" t="s">
        <v>43</v>
      </c>
      <c r="E35" s="34"/>
      <c r="F35" s="34"/>
      <c r="G35" s="34"/>
      <c r="H35" s="34"/>
      <c r="I35" s="34"/>
      <c r="J35" s="34"/>
      <c r="K35" s="34"/>
      <c r="L35" s="34"/>
      <c r="M35" s="34"/>
      <c r="N35" s="34"/>
      <c r="O35" s="34"/>
      <c r="P35" s="34"/>
      <c r="Q35" s="34"/>
      <c r="R35" s="34"/>
      <c r="S35" s="34"/>
      <c r="T35" s="35" t="s">
        <v>44</v>
      </c>
      <c r="U35" s="34"/>
      <c r="V35" s="34"/>
      <c r="W35" s="34"/>
      <c r="X35" s="167" t="s">
        <v>45</v>
      </c>
      <c r="Y35" s="168"/>
      <c r="Z35" s="168"/>
      <c r="AA35" s="168"/>
      <c r="AB35" s="168"/>
      <c r="AC35" s="34"/>
      <c r="AD35" s="34"/>
      <c r="AE35" s="34"/>
      <c r="AF35" s="34"/>
      <c r="AG35" s="34"/>
      <c r="AH35" s="34"/>
      <c r="AI35" s="34"/>
      <c r="AJ35" s="34"/>
      <c r="AK35" s="169">
        <f>SUM(AK26:AK33)</f>
        <v>0</v>
      </c>
      <c r="AL35" s="168"/>
      <c r="AM35" s="168"/>
      <c r="AN35" s="168"/>
      <c r="AO35" s="170"/>
      <c r="AP35" s="32"/>
      <c r="AQ35" s="32"/>
      <c r="AR35" s="27"/>
    </row>
    <row r="36" spans="2:57" s="1" customFormat="1" ht="6.95" customHeight="1">
      <c r="B36" s="27"/>
      <c r="AR36" s="27"/>
    </row>
    <row r="37" spans="2:57" s="1" customFormat="1" ht="14.45" customHeight="1">
      <c r="B37" s="27"/>
      <c r="AR37" s="27"/>
    </row>
    <row r="38" spans="2:57" ht="14.45" customHeight="1">
      <c r="B38" s="15"/>
      <c r="AR38" s="15"/>
    </row>
    <row r="39" spans="2:57" ht="14.45" customHeight="1">
      <c r="B39" s="15"/>
      <c r="AR39" s="15"/>
    </row>
    <row r="40" spans="2:57" ht="14.45" customHeight="1">
      <c r="B40" s="15"/>
      <c r="AR40" s="15"/>
    </row>
    <row r="41" spans="2:57" ht="14.45" customHeight="1">
      <c r="B41" s="15"/>
      <c r="AR41" s="15"/>
    </row>
    <row r="42" spans="2:57" ht="14.45" customHeight="1">
      <c r="B42" s="15"/>
      <c r="AR42" s="15"/>
    </row>
    <row r="43" spans="2:57" ht="14.45" customHeight="1">
      <c r="B43" s="15"/>
      <c r="AR43" s="15"/>
    </row>
    <row r="44" spans="2:57" ht="14.45" customHeight="1">
      <c r="B44" s="15"/>
      <c r="AR44" s="15"/>
    </row>
    <row r="45" spans="2:57" ht="14.45" customHeight="1">
      <c r="B45" s="15"/>
      <c r="AR45" s="15"/>
    </row>
    <row r="46" spans="2:57" ht="14.45" customHeight="1">
      <c r="B46" s="15"/>
      <c r="AR46" s="15"/>
    </row>
    <row r="47" spans="2:57" ht="14.45" customHeight="1">
      <c r="B47" s="15"/>
      <c r="AR47" s="15"/>
    </row>
    <row r="48" spans="2:57" ht="14.45" customHeight="1">
      <c r="B48" s="15"/>
      <c r="AR48" s="15"/>
    </row>
    <row r="49" spans="2:44" s="1" customFormat="1" ht="14.45" customHeight="1">
      <c r="B49" s="27"/>
      <c r="D49" s="36" t="s">
        <v>46</v>
      </c>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6" t="s">
        <v>47</v>
      </c>
      <c r="AI49" s="37"/>
      <c r="AJ49" s="37"/>
      <c r="AK49" s="37"/>
      <c r="AL49" s="37"/>
      <c r="AM49" s="37"/>
      <c r="AN49" s="37"/>
      <c r="AO49" s="37"/>
      <c r="AR49" s="27"/>
    </row>
    <row r="50" spans="2:44" ht="11.25">
      <c r="B50" s="15"/>
      <c r="AR50" s="15"/>
    </row>
    <row r="51" spans="2:44" ht="11.25">
      <c r="B51" s="15"/>
      <c r="AR51" s="15"/>
    </row>
    <row r="52" spans="2:44" ht="11.25">
      <c r="B52" s="15"/>
      <c r="AR52" s="15"/>
    </row>
    <row r="53" spans="2:44" ht="11.25">
      <c r="B53" s="15"/>
      <c r="AR53" s="15"/>
    </row>
    <row r="54" spans="2:44" ht="11.25">
      <c r="B54" s="15"/>
      <c r="AR54" s="15"/>
    </row>
    <row r="55" spans="2:44" ht="11.25">
      <c r="B55" s="15"/>
      <c r="AR55" s="15"/>
    </row>
    <row r="56" spans="2:44" ht="11.25">
      <c r="B56" s="15"/>
      <c r="AR56" s="15"/>
    </row>
    <row r="57" spans="2:44" ht="11.25">
      <c r="B57" s="15"/>
      <c r="AR57" s="15"/>
    </row>
    <row r="58" spans="2:44" ht="11.25">
      <c r="B58" s="15"/>
      <c r="AR58" s="15"/>
    </row>
    <row r="59" spans="2:44" ht="11.25">
      <c r="B59" s="15"/>
      <c r="AR59" s="15"/>
    </row>
    <row r="60" spans="2:44" s="1" customFormat="1" ht="12.75">
      <c r="B60" s="27"/>
      <c r="D60" s="38" t="s">
        <v>48</v>
      </c>
      <c r="E60" s="29"/>
      <c r="F60" s="29"/>
      <c r="G60" s="29"/>
      <c r="H60" s="29"/>
      <c r="I60" s="29"/>
      <c r="J60" s="29"/>
      <c r="K60" s="29"/>
      <c r="L60" s="29"/>
      <c r="M60" s="29"/>
      <c r="N60" s="29"/>
      <c r="O60" s="29"/>
      <c r="P60" s="29"/>
      <c r="Q60" s="29"/>
      <c r="R60" s="29"/>
      <c r="S60" s="29"/>
      <c r="T60" s="29"/>
      <c r="U60" s="29"/>
      <c r="V60" s="38" t="s">
        <v>49</v>
      </c>
      <c r="W60" s="29"/>
      <c r="X60" s="29"/>
      <c r="Y60" s="29"/>
      <c r="Z60" s="29"/>
      <c r="AA60" s="29"/>
      <c r="AB60" s="29"/>
      <c r="AC60" s="29"/>
      <c r="AD60" s="29"/>
      <c r="AE60" s="29"/>
      <c r="AF60" s="29"/>
      <c r="AG60" s="29"/>
      <c r="AH60" s="38" t="s">
        <v>48</v>
      </c>
      <c r="AI60" s="29"/>
      <c r="AJ60" s="29"/>
      <c r="AK60" s="29"/>
      <c r="AL60" s="29"/>
      <c r="AM60" s="38" t="s">
        <v>49</v>
      </c>
      <c r="AN60" s="29"/>
      <c r="AO60" s="29"/>
      <c r="AR60" s="27"/>
    </row>
    <row r="61" spans="2:44" ht="11.25">
      <c r="B61" s="15"/>
      <c r="AR61" s="15"/>
    </row>
    <row r="62" spans="2:44" ht="11.25">
      <c r="B62" s="15"/>
      <c r="AR62" s="15"/>
    </row>
    <row r="63" spans="2:44" ht="11.25">
      <c r="B63" s="15"/>
      <c r="AR63" s="15"/>
    </row>
    <row r="64" spans="2:44" s="1" customFormat="1" ht="12.75">
      <c r="B64" s="27"/>
      <c r="D64" s="36" t="s">
        <v>50</v>
      </c>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6" t="s">
        <v>51</v>
      </c>
      <c r="AI64" s="37"/>
      <c r="AJ64" s="37"/>
      <c r="AK64" s="37"/>
      <c r="AL64" s="37"/>
      <c r="AM64" s="37"/>
      <c r="AN64" s="37"/>
      <c r="AO64" s="37"/>
      <c r="AR64" s="27"/>
    </row>
    <row r="65" spans="2:44" ht="11.25">
      <c r="B65" s="15"/>
      <c r="AR65" s="15"/>
    </row>
    <row r="66" spans="2:44" ht="11.25">
      <c r="B66" s="15"/>
      <c r="AR66" s="15"/>
    </row>
    <row r="67" spans="2:44" ht="11.25">
      <c r="B67" s="15"/>
      <c r="AR67" s="15"/>
    </row>
    <row r="68" spans="2:44" ht="11.25">
      <c r="B68" s="15"/>
      <c r="AR68" s="15"/>
    </row>
    <row r="69" spans="2:44" ht="11.25">
      <c r="B69" s="15"/>
      <c r="AR69" s="15"/>
    </row>
    <row r="70" spans="2:44" ht="11.25">
      <c r="B70" s="15"/>
      <c r="AR70" s="15"/>
    </row>
    <row r="71" spans="2:44" ht="11.25">
      <c r="B71" s="15"/>
      <c r="AR71" s="15"/>
    </row>
    <row r="72" spans="2:44" ht="11.25">
      <c r="B72" s="15"/>
      <c r="AR72" s="15"/>
    </row>
    <row r="73" spans="2:44" ht="11.25">
      <c r="B73" s="15"/>
      <c r="AR73" s="15"/>
    </row>
    <row r="74" spans="2:44" ht="11.25">
      <c r="B74" s="15"/>
      <c r="AR74" s="15"/>
    </row>
    <row r="75" spans="2:44" s="1" customFormat="1" ht="12.75">
      <c r="B75" s="27"/>
      <c r="D75" s="38" t="s">
        <v>48</v>
      </c>
      <c r="E75" s="29"/>
      <c r="F75" s="29"/>
      <c r="G75" s="29"/>
      <c r="H75" s="29"/>
      <c r="I75" s="29"/>
      <c r="J75" s="29"/>
      <c r="K75" s="29"/>
      <c r="L75" s="29"/>
      <c r="M75" s="29"/>
      <c r="N75" s="29"/>
      <c r="O75" s="29"/>
      <c r="P75" s="29"/>
      <c r="Q75" s="29"/>
      <c r="R75" s="29"/>
      <c r="S75" s="29"/>
      <c r="T75" s="29"/>
      <c r="U75" s="29"/>
      <c r="V75" s="38" t="s">
        <v>49</v>
      </c>
      <c r="W75" s="29"/>
      <c r="X75" s="29"/>
      <c r="Y75" s="29"/>
      <c r="Z75" s="29"/>
      <c r="AA75" s="29"/>
      <c r="AB75" s="29"/>
      <c r="AC75" s="29"/>
      <c r="AD75" s="29"/>
      <c r="AE75" s="29"/>
      <c r="AF75" s="29"/>
      <c r="AG75" s="29"/>
      <c r="AH75" s="38" t="s">
        <v>48</v>
      </c>
      <c r="AI75" s="29"/>
      <c r="AJ75" s="29"/>
      <c r="AK75" s="29"/>
      <c r="AL75" s="29"/>
      <c r="AM75" s="38" t="s">
        <v>49</v>
      </c>
      <c r="AN75" s="29"/>
      <c r="AO75" s="29"/>
      <c r="AR75" s="27"/>
    </row>
    <row r="76" spans="2:44" s="1" customFormat="1" ht="11.25">
      <c r="B76" s="27"/>
      <c r="AR76" s="27"/>
    </row>
    <row r="77" spans="2:44" s="1" customFormat="1" ht="6.95" customHeight="1">
      <c r="B77" s="39"/>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27"/>
    </row>
    <row r="81" spans="1:91" s="1" customFormat="1" ht="6.95" customHeight="1">
      <c r="B81" s="41"/>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27"/>
    </row>
    <row r="82" spans="1:91" s="1" customFormat="1" ht="24.95" customHeight="1">
      <c r="B82" s="27"/>
      <c r="C82" s="16" t="s">
        <v>52</v>
      </c>
      <c r="AR82" s="27"/>
    </row>
    <row r="83" spans="1:91" s="1" customFormat="1" ht="6.95" customHeight="1">
      <c r="B83" s="27"/>
      <c r="AR83" s="27"/>
    </row>
    <row r="84" spans="1:91" s="3" customFormat="1" ht="12" customHeight="1">
      <c r="B84" s="43"/>
      <c r="C84" s="22" t="s">
        <v>13</v>
      </c>
      <c r="L84" s="3" t="str">
        <f>K5</f>
        <v>D_1_5</v>
      </c>
      <c r="AR84" s="43"/>
    </row>
    <row r="85" spans="1:91" s="4" customFormat="1" ht="36.950000000000003" customHeight="1">
      <c r="B85" s="44"/>
      <c r="C85" s="45" t="s">
        <v>16</v>
      </c>
      <c r="L85" s="171" t="str">
        <f>K6</f>
        <v>F.b_Interiér</v>
      </c>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2"/>
      <c r="AL85" s="172"/>
      <c r="AM85" s="172"/>
      <c r="AN85" s="172"/>
      <c r="AO85" s="172"/>
      <c r="AR85" s="44"/>
    </row>
    <row r="86" spans="1:91" s="1" customFormat="1" ht="6.95" customHeight="1">
      <c r="B86" s="27"/>
      <c r="AR86" s="27"/>
    </row>
    <row r="87" spans="1:91" s="1" customFormat="1" ht="12" customHeight="1">
      <c r="B87" s="27"/>
      <c r="C87" s="22" t="s">
        <v>20</v>
      </c>
      <c r="L87" s="46" t="str">
        <f>IF(K8="","",K8)</f>
        <v xml:space="preserve"> </v>
      </c>
      <c r="AI87" s="22" t="s">
        <v>22</v>
      </c>
      <c r="AM87" s="173" t="str">
        <f>IF(AN8= "","",AN8)</f>
        <v>5. 4. 2022</v>
      </c>
      <c r="AN87" s="173"/>
      <c r="AR87" s="27"/>
    </row>
    <row r="88" spans="1:91" s="1" customFormat="1" ht="6.95" customHeight="1">
      <c r="B88" s="27"/>
      <c r="AR88" s="27"/>
    </row>
    <row r="89" spans="1:91" s="1" customFormat="1" ht="15.2" customHeight="1">
      <c r="B89" s="27"/>
      <c r="C89" s="22" t="s">
        <v>24</v>
      </c>
      <c r="L89" s="3" t="str">
        <f>IF(E11= "","",E11)</f>
        <v xml:space="preserve"> </v>
      </c>
      <c r="AI89" s="22" t="s">
        <v>29</v>
      </c>
      <c r="AM89" s="174" t="str">
        <f>IF(E17="","",E17)</f>
        <v xml:space="preserve"> </v>
      </c>
      <c r="AN89" s="175"/>
      <c r="AO89" s="175"/>
      <c r="AP89" s="175"/>
      <c r="AR89" s="27"/>
      <c r="AS89" s="176" t="s">
        <v>53</v>
      </c>
      <c r="AT89" s="177"/>
      <c r="AU89" s="48"/>
      <c r="AV89" s="48"/>
      <c r="AW89" s="48"/>
      <c r="AX89" s="48"/>
      <c r="AY89" s="48"/>
      <c r="AZ89" s="48"/>
      <c r="BA89" s="48"/>
      <c r="BB89" s="48"/>
      <c r="BC89" s="48"/>
      <c r="BD89" s="49"/>
    </row>
    <row r="90" spans="1:91" s="1" customFormat="1" ht="15.2" customHeight="1">
      <c r="B90" s="27"/>
      <c r="C90" s="22" t="s">
        <v>27</v>
      </c>
      <c r="L90" s="3" t="str">
        <f>IF(E14= "Vyplň údaj","",E14)</f>
        <v/>
      </c>
      <c r="AI90" s="22" t="s">
        <v>31</v>
      </c>
      <c r="AM90" s="174" t="str">
        <f>IF(E20="","",E20)</f>
        <v xml:space="preserve"> </v>
      </c>
      <c r="AN90" s="175"/>
      <c r="AO90" s="175"/>
      <c r="AP90" s="175"/>
      <c r="AR90" s="27"/>
      <c r="AS90" s="178"/>
      <c r="AT90" s="179"/>
      <c r="BD90" s="51"/>
    </row>
    <row r="91" spans="1:91" s="1" customFormat="1" ht="10.9" customHeight="1">
      <c r="B91" s="27"/>
      <c r="AR91" s="27"/>
      <c r="AS91" s="178"/>
      <c r="AT91" s="179"/>
      <c r="BD91" s="51"/>
    </row>
    <row r="92" spans="1:91" s="1" customFormat="1" ht="29.25" customHeight="1">
      <c r="B92" s="27"/>
      <c r="C92" s="180" t="s">
        <v>54</v>
      </c>
      <c r="D92" s="181"/>
      <c r="E92" s="181"/>
      <c r="F92" s="181"/>
      <c r="G92" s="181"/>
      <c r="H92" s="52"/>
      <c r="I92" s="182" t="s">
        <v>55</v>
      </c>
      <c r="J92" s="181"/>
      <c r="K92" s="181"/>
      <c r="L92" s="181"/>
      <c r="M92" s="181"/>
      <c r="N92" s="181"/>
      <c r="O92" s="181"/>
      <c r="P92" s="181"/>
      <c r="Q92" s="181"/>
      <c r="R92" s="181"/>
      <c r="S92" s="181"/>
      <c r="T92" s="181"/>
      <c r="U92" s="181"/>
      <c r="V92" s="181"/>
      <c r="W92" s="181"/>
      <c r="X92" s="181"/>
      <c r="Y92" s="181"/>
      <c r="Z92" s="181"/>
      <c r="AA92" s="181"/>
      <c r="AB92" s="181"/>
      <c r="AC92" s="181"/>
      <c r="AD92" s="181"/>
      <c r="AE92" s="181"/>
      <c r="AF92" s="181"/>
      <c r="AG92" s="183" t="s">
        <v>56</v>
      </c>
      <c r="AH92" s="181"/>
      <c r="AI92" s="181"/>
      <c r="AJ92" s="181"/>
      <c r="AK92" s="181"/>
      <c r="AL92" s="181"/>
      <c r="AM92" s="181"/>
      <c r="AN92" s="182" t="s">
        <v>57</v>
      </c>
      <c r="AO92" s="181"/>
      <c r="AP92" s="184"/>
      <c r="AQ92" s="53" t="s">
        <v>58</v>
      </c>
      <c r="AR92" s="27"/>
      <c r="AS92" s="54" t="s">
        <v>59</v>
      </c>
      <c r="AT92" s="55" t="s">
        <v>60</v>
      </c>
      <c r="AU92" s="55" t="s">
        <v>61</v>
      </c>
      <c r="AV92" s="55" t="s">
        <v>62</v>
      </c>
      <c r="AW92" s="55" t="s">
        <v>63</v>
      </c>
      <c r="AX92" s="55" t="s">
        <v>64</v>
      </c>
      <c r="AY92" s="55" t="s">
        <v>65</v>
      </c>
      <c r="AZ92" s="55" t="s">
        <v>66</v>
      </c>
      <c r="BA92" s="55" t="s">
        <v>67</v>
      </c>
      <c r="BB92" s="55" t="s">
        <v>68</v>
      </c>
      <c r="BC92" s="55" t="s">
        <v>69</v>
      </c>
      <c r="BD92" s="56" t="s">
        <v>70</v>
      </c>
    </row>
    <row r="93" spans="1:91" s="1" customFormat="1" ht="10.9" customHeight="1">
      <c r="B93" s="27"/>
      <c r="AR93" s="27"/>
      <c r="AS93" s="57"/>
      <c r="AT93" s="48"/>
      <c r="AU93" s="48"/>
      <c r="AV93" s="48"/>
      <c r="AW93" s="48"/>
      <c r="AX93" s="48"/>
      <c r="AY93" s="48"/>
      <c r="AZ93" s="48"/>
      <c r="BA93" s="48"/>
      <c r="BB93" s="48"/>
      <c r="BC93" s="48"/>
      <c r="BD93" s="49"/>
    </row>
    <row r="94" spans="1:91" s="5" customFormat="1" ht="32.450000000000003" customHeight="1">
      <c r="B94" s="58"/>
      <c r="C94" s="59" t="s">
        <v>71</v>
      </c>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188">
        <f>ROUND(AG95,2)</f>
        <v>0</v>
      </c>
      <c r="AH94" s="188"/>
      <c r="AI94" s="188"/>
      <c r="AJ94" s="188"/>
      <c r="AK94" s="188"/>
      <c r="AL94" s="188"/>
      <c r="AM94" s="188"/>
      <c r="AN94" s="189">
        <f>SUM(AG94,AT94)</f>
        <v>0</v>
      </c>
      <c r="AO94" s="189"/>
      <c r="AP94" s="189"/>
      <c r="AQ94" s="62" t="s">
        <v>1</v>
      </c>
      <c r="AR94" s="58"/>
      <c r="AS94" s="63">
        <f>ROUND(AS95,2)</f>
        <v>0</v>
      </c>
      <c r="AT94" s="64">
        <f>ROUND(SUM(AV94:AW94),2)</f>
        <v>0</v>
      </c>
      <c r="AU94" s="65">
        <f>ROUND(AU95,5)</f>
        <v>0</v>
      </c>
      <c r="AV94" s="64">
        <f>ROUND(AZ94*L29,2)</f>
        <v>0</v>
      </c>
      <c r="AW94" s="64">
        <f>ROUND(BA94*L30,2)</f>
        <v>0</v>
      </c>
      <c r="AX94" s="64">
        <f>ROUND(BB94*L29,2)</f>
        <v>0</v>
      </c>
      <c r="AY94" s="64">
        <f>ROUND(BC94*L30,2)</f>
        <v>0</v>
      </c>
      <c r="AZ94" s="64">
        <f>ROUND(AZ95,2)</f>
        <v>0</v>
      </c>
      <c r="BA94" s="64">
        <f>ROUND(BA95,2)</f>
        <v>0</v>
      </c>
      <c r="BB94" s="64">
        <f>ROUND(BB95,2)</f>
        <v>0</v>
      </c>
      <c r="BC94" s="64">
        <f>ROUND(BC95,2)</f>
        <v>0</v>
      </c>
      <c r="BD94" s="66">
        <f>ROUND(BD95,2)</f>
        <v>0</v>
      </c>
      <c r="BS94" s="67" t="s">
        <v>72</v>
      </c>
      <c r="BT94" s="67" t="s">
        <v>73</v>
      </c>
      <c r="BU94" s="68" t="s">
        <v>74</v>
      </c>
      <c r="BV94" s="67" t="s">
        <v>75</v>
      </c>
      <c r="BW94" s="67" t="s">
        <v>5</v>
      </c>
      <c r="BX94" s="67" t="s">
        <v>76</v>
      </c>
      <c r="CL94" s="67" t="s">
        <v>1</v>
      </c>
    </row>
    <row r="95" spans="1:91" s="6" customFormat="1" ht="16.5" customHeight="1">
      <c r="A95" s="69" t="s">
        <v>77</v>
      </c>
      <c r="B95" s="70"/>
      <c r="C95" s="71"/>
      <c r="D95" s="187" t="s">
        <v>78</v>
      </c>
      <c r="E95" s="187"/>
      <c r="F95" s="187"/>
      <c r="G95" s="187"/>
      <c r="H95" s="187"/>
      <c r="I95" s="72"/>
      <c r="J95" s="187" t="s">
        <v>79</v>
      </c>
      <c r="K95" s="187"/>
      <c r="L95" s="187"/>
      <c r="M95" s="187"/>
      <c r="N95" s="187"/>
      <c r="O95" s="187"/>
      <c r="P95" s="187"/>
      <c r="Q95" s="187"/>
      <c r="R95" s="187"/>
      <c r="S95" s="187"/>
      <c r="T95" s="187"/>
      <c r="U95" s="187"/>
      <c r="V95" s="187"/>
      <c r="W95" s="187"/>
      <c r="X95" s="187"/>
      <c r="Y95" s="187"/>
      <c r="Z95" s="187"/>
      <c r="AA95" s="187"/>
      <c r="AB95" s="187"/>
      <c r="AC95" s="187"/>
      <c r="AD95" s="187"/>
      <c r="AE95" s="187"/>
      <c r="AF95" s="187"/>
      <c r="AG95" s="185">
        <f>'D.1.5 - INTERIÉR'!J32</f>
        <v>0</v>
      </c>
      <c r="AH95" s="186"/>
      <c r="AI95" s="186"/>
      <c r="AJ95" s="186"/>
      <c r="AK95" s="186"/>
      <c r="AL95" s="186"/>
      <c r="AM95" s="186"/>
      <c r="AN95" s="185">
        <f>SUM(AG95,AT95)</f>
        <v>0</v>
      </c>
      <c r="AO95" s="186"/>
      <c r="AP95" s="186"/>
      <c r="AQ95" s="73" t="s">
        <v>80</v>
      </c>
      <c r="AR95" s="70"/>
      <c r="AS95" s="74">
        <v>0</v>
      </c>
      <c r="AT95" s="75">
        <f>ROUND(SUM(AV95:AW95),2)</f>
        <v>0</v>
      </c>
      <c r="AU95" s="76">
        <f>'D.1.5 - INTERIÉR'!P134</f>
        <v>0</v>
      </c>
      <c r="AV95" s="75">
        <f>'D.1.5 - INTERIÉR'!J35</f>
        <v>0</v>
      </c>
      <c r="AW95" s="75">
        <f>'D.1.5 - INTERIÉR'!J36</f>
        <v>0</v>
      </c>
      <c r="AX95" s="75">
        <f>'D.1.5 - INTERIÉR'!J37</f>
        <v>0</v>
      </c>
      <c r="AY95" s="75">
        <f>'D.1.5 - INTERIÉR'!J38</f>
        <v>0</v>
      </c>
      <c r="AZ95" s="75">
        <f>'D.1.5 - INTERIÉR'!F35</f>
        <v>0</v>
      </c>
      <c r="BA95" s="75">
        <f>'D.1.5 - INTERIÉR'!F36</f>
        <v>0</v>
      </c>
      <c r="BB95" s="75">
        <f>'D.1.5 - INTERIÉR'!F37</f>
        <v>0</v>
      </c>
      <c r="BC95" s="75">
        <f>'D.1.5 - INTERIÉR'!F38</f>
        <v>0</v>
      </c>
      <c r="BD95" s="77">
        <f>'D.1.5 - INTERIÉR'!F39</f>
        <v>0</v>
      </c>
      <c r="BT95" s="78" t="s">
        <v>81</v>
      </c>
      <c r="BV95" s="78" t="s">
        <v>75</v>
      </c>
      <c r="BW95" s="78" t="s">
        <v>82</v>
      </c>
      <c r="BX95" s="78" t="s">
        <v>5</v>
      </c>
      <c r="CL95" s="78" t="s">
        <v>1</v>
      </c>
      <c r="CM95" s="78" t="s">
        <v>83</v>
      </c>
    </row>
    <row r="96" spans="1:91" s="1" customFormat="1" ht="30" customHeight="1">
      <c r="B96" s="27"/>
      <c r="AR96" s="27"/>
    </row>
    <row r="97" spans="2:44" s="1" customFormat="1" ht="6.95" customHeight="1">
      <c r="B97" s="39"/>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27"/>
    </row>
  </sheetData>
  <sheetProtection algorithmName="SHA-512" hashValue="6aEb1P9m3yTL0XhB1nGmaAUIh75RMrMRDUnHp/Qmhr2U79KNdTOnIIS4ggvaoGrpYsMgabMG2Hi3A63P/6evIQ==" saltValue="3LS5y4levTOzSz+LBCM0wcV6qSihk1u43aS2JnkPB457TEG1MxMwvLe/lPieuaJjEHABXh3FGdbChX/PgL1kyw==" spinCount="100000" sheet="1" objects="1" scenarios="1" formatColumns="0" formatRows="0"/>
  <mergeCells count="42">
    <mergeCell ref="AR2:BE2"/>
    <mergeCell ref="C92:G92"/>
    <mergeCell ref="I92:AF92"/>
    <mergeCell ref="AG92:AM92"/>
    <mergeCell ref="AN92:AP92"/>
    <mergeCell ref="AN95:AP95"/>
    <mergeCell ref="AG95:AM95"/>
    <mergeCell ref="D95:H95"/>
    <mergeCell ref="J95:AF95"/>
    <mergeCell ref="AG94:AM94"/>
    <mergeCell ref="AN94:AP94"/>
    <mergeCell ref="L85:AO85"/>
    <mergeCell ref="AM87:AN87"/>
    <mergeCell ref="AM89:AP89"/>
    <mergeCell ref="AS89:AT91"/>
    <mergeCell ref="AM90:AP90"/>
    <mergeCell ref="W33:AE33"/>
    <mergeCell ref="AK33:AO33"/>
    <mergeCell ref="L33:P33"/>
    <mergeCell ref="X35:AB35"/>
    <mergeCell ref="AK35:AO35"/>
    <mergeCell ref="AK31:AO31"/>
    <mergeCell ref="L31:P31"/>
    <mergeCell ref="W32:AE32"/>
    <mergeCell ref="AK32:AO32"/>
    <mergeCell ref="L32:P32"/>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95" location="'D.1.5 - INTERIÉR'!C2" display="/" xr:uid="{00000000-0004-0000-00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425"/>
  <sheetViews>
    <sheetView showGridLines="0" topLeftCell="A406" workbookViewId="0">
      <selection activeCell="C423" sqref="C423"/>
    </sheetView>
  </sheetViews>
  <sheetFormatPr defaultRowHeight="15"/>
  <cols>
    <col min="1" max="1" width="8.33203125" customWidth="1"/>
    <col min="2" max="2" width="1.1640625" customWidth="1"/>
    <col min="3" max="3" width="4.832031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56"/>
      <c r="M2" s="156"/>
      <c r="N2" s="156"/>
      <c r="O2" s="156"/>
      <c r="P2" s="156"/>
      <c r="Q2" s="156"/>
      <c r="R2" s="156"/>
      <c r="S2" s="156"/>
      <c r="T2" s="156"/>
      <c r="U2" s="156"/>
      <c r="V2" s="156"/>
      <c r="AT2" s="12" t="s">
        <v>82</v>
      </c>
    </row>
    <row r="3" spans="2:46" ht="6.95" customHeight="1">
      <c r="B3" s="13"/>
      <c r="C3" s="14"/>
      <c r="D3" s="14"/>
      <c r="E3" s="14"/>
      <c r="F3" s="14"/>
      <c r="G3" s="14"/>
      <c r="H3" s="14"/>
      <c r="I3" s="14"/>
      <c r="J3" s="14"/>
      <c r="K3" s="14"/>
      <c r="L3" s="15"/>
      <c r="AT3" s="12" t="s">
        <v>83</v>
      </c>
    </row>
    <row r="4" spans="2:46" ht="24.95" customHeight="1">
      <c r="B4" s="15"/>
      <c r="D4" s="16" t="s">
        <v>84</v>
      </c>
      <c r="L4" s="15"/>
      <c r="M4" s="79" t="s">
        <v>10</v>
      </c>
      <c r="AT4" s="12" t="s">
        <v>4</v>
      </c>
    </row>
    <row r="5" spans="2:46" ht="6.95" customHeight="1">
      <c r="B5" s="15"/>
      <c r="L5" s="15"/>
    </row>
    <row r="6" spans="2:46" ht="12" customHeight="1">
      <c r="B6" s="15"/>
      <c r="D6" s="22" t="s">
        <v>16</v>
      </c>
      <c r="L6" s="15"/>
    </row>
    <row r="7" spans="2:46" ht="16.5" customHeight="1">
      <c r="B7" s="15"/>
      <c r="E7" s="190" t="str">
        <f>'Rekapitulace stavby'!K6</f>
        <v>F.b_Interiér</v>
      </c>
      <c r="F7" s="191"/>
      <c r="G7" s="191"/>
      <c r="H7" s="191"/>
      <c r="L7" s="15"/>
    </row>
    <row r="8" spans="2:46" s="1" customFormat="1" ht="12" customHeight="1">
      <c r="B8" s="27"/>
      <c r="D8" s="22" t="s">
        <v>85</v>
      </c>
      <c r="L8" s="27"/>
    </row>
    <row r="9" spans="2:46" s="1" customFormat="1" ht="16.5" customHeight="1">
      <c r="B9" s="27"/>
      <c r="E9" s="171" t="s">
        <v>86</v>
      </c>
      <c r="F9" s="192"/>
      <c r="G9" s="192"/>
      <c r="H9" s="192"/>
      <c r="L9" s="27"/>
    </row>
    <row r="10" spans="2:46" s="1" customFormat="1" ht="11.25">
      <c r="B10" s="27"/>
      <c r="L10" s="27"/>
    </row>
    <row r="11" spans="2:46" s="1" customFormat="1" ht="12" customHeight="1">
      <c r="B11" s="27"/>
      <c r="D11" s="22" t="s">
        <v>18</v>
      </c>
      <c r="F11" s="20" t="s">
        <v>1</v>
      </c>
      <c r="I11" s="22" t="s">
        <v>19</v>
      </c>
      <c r="J11" s="20" t="s">
        <v>1</v>
      </c>
      <c r="L11" s="27"/>
    </row>
    <row r="12" spans="2:46" s="1" customFormat="1" ht="12" customHeight="1">
      <c r="B12" s="27"/>
      <c r="D12" s="22" t="s">
        <v>20</v>
      </c>
      <c r="F12" s="20" t="s">
        <v>21</v>
      </c>
      <c r="I12" s="22" t="s">
        <v>22</v>
      </c>
      <c r="J12" s="47" t="str">
        <f>'Rekapitulace stavby'!AN8</f>
        <v>5. 4. 2022</v>
      </c>
      <c r="L12" s="27"/>
    </row>
    <row r="13" spans="2:46" s="1" customFormat="1" ht="10.9" customHeight="1">
      <c r="B13" s="27"/>
      <c r="L13" s="27"/>
    </row>
    <row r="14" spans="2:46" s="1" customFormat="1" ht="12" customHeight="1">
      <c r="B14" s="27"/>
      <c r="D14" s="22" t="s">
        <v>24</v>
      </c>
      <c r="I14" s="22" t="s">
        <v>25</v>
      </c>
      <c r="J14" s="20" t="str">
        <f>IF('Rekapitulace stavby'!AN10="","",'Rekapitulace stavby'!AN10)</f>
        <v/>
      </c>
      <c r="L14" s="27"/>
    </row>
    <row r="15" spans="2:46" s="1" customFormat="1" ht="18" customHeight="1">
      <c r="B15" s="27"/>
      <c r="E15" s="20" t="str">
        <f>IF('Rekapitulace stavby'!E11="","",'Rekapitulace stavby'!E11)</f>
        <v xml:space="preserve"> </v>
      </c>
      <c r="I15" s="22" t="s">
        <v>26</v>
      </c>
      <c r="J15" s="20" t="str">
        <f>IF('Rekapitulace stavby'!AN11="","",'Rekapitulace stavby'!AN11)</f>
        <v/>
      </c>
      <c r="L15" s="27"/>
    </row>
    <row r="16" spans="2:46" s="1" customFormat="1" ht="6.95" customHeight="1">
      <c r="B16" s="27"/>
      <c r="L16" s="27"/>
    </row>
    <row r="17" spans="2:12" s="1" customFormat="1" ht="12" customHeight="1">
      <c r="B17" s="27"/>
      <c r="D17" s="22" t="s">
        <v>27</v>
      </c>
      <c r="I17" s="22" t="s">
        <v>25</v>
      </c>
      <c r="J17" s="23" t="str">
        <f>'Rekapitulace stavby'!AN13</f>
        <v>Vyplň údaj</v>
      </c>
      <c r="L17" s="27"/>
    </row>
    <row r="18" spans="2:12" s="1" customFormat="1" ht="18" customHeight="1">
      <c r="B18" s="27"/>
      <c r="E18" s="193" t="str">
        <f>'Rekapitulace stavby'!E14</f>
        <v>Vyplň údaj</v>
      </c>
      <c r="F18" s="155"/>
      <c r="G18" s="155"/>
      <c r="H18" s="155"/>
      <c r="I18" s="22" t="s">
        <v>26</v>
      </c>
      <c r="J18" s="23" t="str">
        <f>'Rekapitulace stavby'!AN14</f>
        <v>Vyplň údaj</v>
      </c>
      <c r="L18" s="27"/>
    </row>
    <row r="19" spans="2:12" s="1" customFormat="1" ht="6.95" customHeight="1">
      <c r="B19" s="27"/>
      <c r="L19" s="27"/>
    </row>
    <row r="20" spans="2:12" s="1" customFormat="1" ht="12" customHeight="1">
      <c r="B20" s="27"/>
      <c r="D20" s="22" t="s">
        <v>29</v>
      </c>
      <c r="I20" s="22" t="s">
        <v>25</v>
      </c>
      <c r="J20" s="20" t="str">
        <f>IF('Rekapitulace stavby'!AN16="","",'Rekapitulace stavby'!AN16)</f>
        <v/>
      </c>
      <c r="L20" s="27"/>
    </row>
    <row r="21" spans="2:12" s="1" customFormat="1" ht="18" customHeight="1">
      <c r="B21" s="27"/>
      <c r="E21" s="20" t="str">
        <f>IF('Rekapitulace stavby'!E17="","",'Rekapitulace stavby'!E17)</f>
        <v xml:space="preserve"> </v>
      </c>
      <c r="I21" s="22" t="s">
        <v>26</v>
      </c>
      <c r="J21" s="20" t="str">
        <f>IF('Rekapitulace stavby'!AN17="","",'Rekapitulace stavby'!AN17)</f>
        <v/>
      </c>
      <c r="L21" s="27"/>
    </row>
    <row r="22" spans="2:12" s="1" customFormat="1" ht="6.95" customHeight="1">
      <c r="B22" s="27"/>
      <c r="L22" s="27"/>
    </row>
    <row r="23" spans="2:12" s="1" customFormat="1" ht="12" customHeight="1">
      <c r="B23" s="27"/>
      <c r="D23" s="22" t="s">
        <v>31</v>
      </c>
      <c r="I23" s="22" t="s">
        <v>25</v>
      </c>
      <c r="J23" s="20" t="str">
        <f>IF('Rekapitulace stavby'!AN19="","",'Rekapitulace stavby'!AN19)</f>
        <v/>
      </c>
      <c r="L23" s="27"/>
    </row>
    <row r="24" spans="2:12" s="1" customFormat="1" ht="18" customHeight="1">
      <c r="B24" s="27"/>
      <c r="E24" s="20" t="str">
        <f>IF('Rekapitulace stavby'!E20="","",'Rekapitulace stavby'!E20)</f>
        <v xml:space="preserve"> </v>
      </c>
      <c r="I24" s="22" t="s">
        <v>26</v>
      </c>
      <c r="J24" s="20" t="str">
        <f>IF('Rekapitulace stavby'!AN20="","",'Rekapitulace stavby'!AN20)</f>
        <v/>
      </c>
      <c r="L24" s="27"/>
    </row>
    <row r="25" spans="2:12" s="1" customFormat="1" ht="6.95" customHeight="1">
      <c r="B25" s="27"/>
      <c r="L25" s="27"/>
    </row>
    <row r="26" spans="2:12" s="1" customFormat="1" ht="12" customHeight="1">
      <c r="B26" s="27"/>
      <c r="D26" s="22" t="s">
        <v>32</v>
      </c>
      <c r="L26" s="27"/>
    </row>
    <row r="27" spans="2:12" s="7" customFormat="1" ht="16.5" customHeight="1">
      <c r="B27" s="80"/>
      <c r="E27" s="160" t="s">
        <v>1</v>
      </c>
      <c r="F27" s="160"/>
      <c r="G27" s="160"/>
      <c r="H27" s="160"/>
      <c r="L27" s="80"/>
    </row>
    <row r="28" spans="2:12" s="1" customFormat="1" ht="6.95" customHeight="1">
      <c r="B28" s="27"/>
      <c r="L28" s="27"/>
    </row>
    <row r="29" spans="2:12" s="1" customFormat="1" ht="6.95" customHeight="1">
      <c r="B29" s="27"/>
      <c r="D29" s="48"/>
      <c r="E29" s="48"/>
      <c r="F29" s="48"/>
      <c r="G29" s="48"/>
      <c r="H29" s="48"/>
      <c r="I29" s="48"/>
      <c r="J29" s="48"/>
      <c r="K29" s="48"/>
      <c r="L29" s="27"/>
    </row>
    <row r="30" spans="2:12" s="1" customFormat="1" ht="14.45" customHeight="1">
      <c r="B30" s="27"/>
      <c r="D30" s="20" t="s">
        <v>87</v>
      </c>
      <c r="J30" s="81">
        <f>J96</f>
        <v>0</v>
      </c>
      <c r="L30" s="27"/>
    </row>
    <row r="31" spans="2:12" s="1" customFormat="1" ht="14.45" customHeight="1">
      <c r="B31" s="27"/>
      <c r="D31" s="82" t="s">
        <v>88</v>
      </c>
      <c r="J31" s="81">
        <f>J107</f>
        <v>0</v>
      </c>
      <c r="L31" s="27"/>
    </row>
    <row r="32" spans="2:12" s="1" customFormat="1" ht="25.35" customHeight="1">
      <c r="B32" s="27"/>
      <c r="D32" s="83" t="s">
        <v>33</v>
      </c>
      <c r="J32" s="61">
        <f>ROUND(J30 + J31, 2)</f>
        <v>0</v>
      </c>
      <c r="L32" s="27"/>
    </row>
    <row r="33" spans="2:12" s="1" customFormat="1" ht="6.95" customHeight="1">
      <c r="B33" s="27"/>
      <c r="D33" s="48"/>
      <c r="E33" s="48"/>
      <c r="F33" s="48"/>
      <c r="G33" s="48"/>
      <c r="H33" s="48"/>
      <c r="I33" s="48"/>
      <c r="J33" s="48"/>
      <c r="K33" s="48"/>
      <c r="L33" s="27"/>
    </row>
    <row r="34" spans="2:12" s="1" customFormat="1" ht="14.45" customHeight="1">
      <c r="B34" s="27"/>
      <c r="F34" s="30" t="s">
        <v>35</v>
      </c>
      <c r="I34" s="30" t="s">
        <v>34</v>
      </c>
      <c r="J34" s="30" t="s">
        <v>36</v>
      </c>
      <c r="L34" s="27"/>
    </row>
    <row r="35" spans="2:12" s="1" customFormat="1" ht="14.45" customHeight="1">
      <c r="B35" s="27"/>
      <c r="D35" s="50" t="s">
        <v>37</v>
      </c>
      <c r="E35" s="22" t="s">
        <v>38</v>
      </c>
      <c r="F35" s="84">
        <f>ROUND((SUM(BE107:BE114) + SUM(BE134:BE422)),  2)</f>
        <v>0</v>
      </c>
      <c r="I35" s="85">
        <v>0.21</v>
      </c>
      <c r="J35" s="84">
        <f>ROUND(((SUM(BE107:BE114) + SUM(BE134:BE422))*I35),  2)</f>
        <v>0</v>
      </c>
      <c r="L35" s="27"/>
    </row>
    <row r="36" spans="2:12" s="1" customFormat="1" ht="14.45" customHeight="1">
      <c r="B36" s="27"/>
      <c r="E36" s="22" t="s">
        <v>39</v>
      </c>
      <c r="F36" s="84">
        <f>ROUND((SUM(BF107:BF114) + SUM(BF134:BF422)),  2)</f>
        <v>0</v>
      </c>
      <c r="I36" s="85">
        <v>0.15</v>
      </c>
      <c r="J36" s="84">
        <f>ROUND(((SUM(BF107:BF114) + SUM(BF134:BF422))*I36),  2)</f>
        <v>0</v>
      </c>
      <c r="L36" s="27"/>
    </row>
    <row r="37" spans="2:12" s="1" customFormat="1" ht="14.45" hidden="1" customHeight="1">
      <c r="B37" s="27"/>
      <c r="E37" s="22" t="s">
        <v>40</v>
      </c>
      <c r="F37" s="84">
        <f>ROUND((SUM(BG107:BG114) + SUM(BG134:BG422)),  2)</f>
        <v>0</v>
      </c>
      <c r="I37" s="85">
        <v>0.21</v>
      </c>
      <c r="J37" s="84">
        <f>0</f>
        <v>0</v>
      </c>
      <c r="L37" s="27"/>
    </row>
    <row r="38" spans="2:12" s="1" customFormat="1" ht="14.45" hidden="1" customHeight="1">
      <c r="B38" s="27"/>
      <c r="E38" s="22" t="s">
        <v>41</v>
      </c>
      <c r="F38" s="84">
        <f>ROUND((SUM(BH107:BH114) + SUM(BH134:BH422)),  2)</f>
        <v>0</v>
      </c>
      <c r="I38" s="85">
        <v>0.15</v>
      </c>
      <c r="J38" s="84">
        <f>0</f>
        <v>0</v>
      </c>
      <c r="L38" s="27"/>
    </row>
    <row r="39" spans="2:12" s="1" customFormat="1" ht="14.45" hidden="1" customHeight="1">
      <c r="B39" s="27"/>
      <c r="E39" s="22" t="s">
        <v>42</v>
      </c>
      <c r="F39" s="84">
        <f>ROUND((SUM(BI107:BI114) + SUM(BI134:BI422)),  2)</f>
        <v>0</v>
      </c>
      <c r="I39" s="85">
        <v>0</v>
      </c>
      <c r="J39" s="84">
        <f>0</f>
        <v>0</v>
      </c>
      <c r="L39" s="27"/>
    </row>
    <row r="40" spans="2:12" s="1" customFormat="1" ht="6.95" customHeight="1">
      <c r="B40" s="27"/>
      <c r="L40" s="27"/>
    </row>
    <row r="41" spans="2:12" s="1" customFormat="1" ht="25.35" customHeight="1">
      <c r="B41" s="27"/>
      <c r="C41" s="86"/>
      <c r="D41" s="87" t="s">
        <v>43</v>
      </c>
      <c r="E41" s="52"/>
      <c r="F41" s="52"/>
      <c r="G41" s="88" t="s">
        <v>44</v>
      </c>
      <c r="H41" s="89" t="s">
        <v>45</v>
      </c>
      <c r="I41" s="52"/>
      <c r="J41" s="90">
        <f>SUM(J32:J39)</f>
        <v>0</v>
      </c>
      <c r="K41" s="91"/>
      <c r="L41" s="27"/>
    </row>
    <row r="42" spans="2:12" s="1" customFormat="1" ht="14.45" customHeight="1">
      <c r="B42" s="27"/>
      <c r="L42" s="27"/>
    </row>
    <row r="43" spans="2:12" ht="14.45" customHeight="1">
      <c r="B43" s="15"/>
      <c r="L43" s="15"/>
    </row>
    <row r="44" spans="2:12" ht="14.45" customHeight="1">
      <c r="B44" s="15"/>
      <c r="L44" s="15"/>
    </row>
    <row r="45" spans="2:12" ht="14.45" customHeight="1">
      <c r="B45" s="15"/>
      <c r="L45" s="15"/>
    </row>
    <row r="46" spans="2:12" ht="14.45" customHeight="1">
      <c r="B46" s="15"/>
      <c r="L46" s="15"/>
    </row>
    <row r="47" spans="2:12" ht="14.45" customHeight="1">
      <c r="B47" s="15"/>
      <c r="L47" s="15"/>
    </row>
    <row r="48" spans="2:12" ht="14.45" customHeight="1">
      <c r="B48" s="15"/>
      <c r="L48" s="15"/>
    </row>
    <row r="49" spans="2:12" ht="14.45" customHeight="1">
      <c r="B49" s="15"/>
      <c r="L49" s="15"/>
    </row>
    <row r="50" spans="2:12" s="1" customFormat="1" ht="14.45" customHeight="1">
      <c r="B50" s="27"/>
      <c r="D50" s="36" t="s">
        <v>46</v>
      </c>
      <c r="E50" s="37"/>
      <c r="F50" s="37"/>
      <c r="G50" s="36" t="s">
        <v>47</v>
      </c>
      <c r="H50" s="37"/>
      <c r="I50" s="37"/>
      <c r="J50" s="37"/>
      <c r="K50" s="37"/>
      <c r="L50" s="27"/>
    </row>
    <row r="51" spans="2:12" ht="11.25">
      <c r="B51" s="15"/>
      <c r="L51" s="15"/>
    </row>
    <row r="52" spans="2:12" ht="11.25">
      <c r="B52" s="15"/>
      <c r="L52" s="15"/>
    </row>
    <row r="53" spans="2:12" ht="11.25">
      <c r="B53" s="15"/>
      <c r="L53" s="15"/>
    </row>
    <row r="54" spans="2:12" ht="11.25">
      <c r="B54" s="15"/>
      <c r="L54" s="15"/>
    </row>
    <row r="55" spans="2:12" ht="11.25">
      <c r="B55" s="15"/>
      <c r="L55" s="15"/>
    </row>
    <row r="56" spans="2:12" ht="11.25">
      <c r="B56" s="15"/>
      <c r="L56" s="15"/>
    </row>
    <row r="57" spans="2:12" ht="11.25">
      <c r="B57" s="15"/>
      <c r="L57" s="15"/>
    </row>
    <row r="58" spans="2:12" ht="11.25">
      <c r="B58" s="15"/>
      <c r="L58" s="15"/>
    </row>
    <row r="59" spans="2:12" ht="11.25">
      <c r="B59" s="15"/>
      <c r="L59" s="15"/>
    </row>
    <row r="60" spans="2:12" ht="11.25">
      <c r="B60" s="15"/>
      <c r="L60" s="15"/>
    </row>
    <row r="61" spans="2:12" s="1" customFormat="1" ht="12.75">
      <c r="B61" s="27"/>
      <c r="D61" s="38" t="s">
        <v>48</v>
      </c>
      <c r="E61" s="29"/>
      <c r="F61" s="92" t="s">
        <v>49</v>
      </c>
      <c r="G61" s="38" t="s">
        <v>48</v>
      </c>
      <c r="H61" s="29"/>
      <c r="I61" s="29"/>
      <c r="J61" s="93" t="s">
        <v>49</v>
      </c>
      <c r="K61" s="29"/>
      <c r="L61" s="27"/>
    </row>
    <row r="62" spans="2:12" ht="11.25">
      <c r="B62" s="15"/>
      <c r="L62" s="15"/>
    </row>
    <row r="63" spans="2:12" ht="11.25">
      <c r="B63" s="15"/>
      <c r="L63" s="15"/>
    </row>
    <row r="64" spans="2:12" ht="11.25">
      <c r="B64" s="15"/>
      <c r="L64" s="15"/>
    </row>
    <row r="65" spans="2:12" s="1" customFormat="1" ht="12.75">
      <c r="B65" s="27"/>
      <c r="D65" s="36" t="s">
        <v>50</v>
      </c>
      <c r="E65" s="37"/>
      <c r="F65" s="37"/>
      <c r="G65" s="36" t="s">
        <v>51</v>
      </c>
      <c r="H65" s="37"/>
      <c r="I65" s="37"/>
      <c r="J65" s="37"/>
      <c r="K65" s="37"/>
      <c r="L65" s="27"/>
    </row>
    <row r="66" spans="2:12" ht="11.25">
      <c r="B66" s="15"/>
      <c r="L66" s="15"/>
    </row>
    <row r="67" spans="2:12" ht="11.25">
      <c r="B67" s="15"/>
      <c r="L67" s="15"/>
    </row>
    <row r="68" spans="2:12" ht="11.25">
      <c r="B68" s="15"/>
      <c r="L68" s="15"/>
    </row>
    <row r="69" spans="2:12" ht="11.25">
      <c r="B69" s="15"/>
      <c r="L69" s="15"/>
    </row>
    <row r="70" spans="2:12" ht="11.25">
      <c r="B70" s="15"/>
      <c r="L70" s="15"/>
    </row>
    <row r="71" spans="2:12" ht="11.25">
      <c r="B71" s="15"/>
      <c r="L71" s="15"/>
    </row>
    <row r="72" spans="2:12" ht="11.25">
      <c r="B72" s="15"/>
      <c r="L72" s="15"/>
    </row>
    <row r="73" spans="2:12" ht="11.25">
      <c r="B73" s="15"/>
      <c r="L73" s="15"/>
    </row>
    <row r="74" spans="2:12" ht="11.25">
      <c r="B74" s="15"/>
      <c r="L74" s="15"/>
    </row>
    <row r="75" spans="2:12" ht="11.25">
      <c r="B75" s="15"/>
      <c r="L75" s="15"/>
    </row>
    <row r="76" spans="2:12" s="1" customFormat="1" ht="12.75">
      <c r="B76" s="27"/>
      <c r="D76" s="38" t="s">
        <v>48</v>
      </c>
      <c r="E76" s="29"/>
      <c r="F76" s="92" t="s">
        <v>49</v>
      </c>
      <c r="G76" s="38" t="s">
        <v>48</v>
      </c>
      <c r="H76" s="29"/>
      <c r="I76" s="29"/>
      <c r="J76" s="93" t="s">
        <v>49</v>
      </c>
      <c r="K76" s="29"/>
      <c r="L76" s="27"/>
    </row>
    <row r="77" spans="2:12" s="1" customFormat="1" ht="14.45" customHeight="1">
      <c r="B77" s="39"/>
      <c r="C77" s="40"/>
      <c r="D77" s="40"/>
      <c r="E77" s="40"/>
      <c r="F77" s="40"/>
      <c r="G77" s="40"/>
      <c r="H77" s="40"/>
      <c r="I77" s="40"/>
      <c r="J77" s="40"/>
      <c r="K77" s="40"/>
      <c r="L77" s="27"/>
    </row>
    <row r="81" spans="2:47" s="1" customFormat="1" ht="6.95" customHeight="1">
      <c r="B81" s="41"/>
      <c r="C81" s="42"/>
      <c r="D81" s="42"/>
      <c r="E81" s="42"/>
      <c r="F81" s="42"/>
      <c r="G81" s="42"/>
      <c r="H81" s="42"/>
      <c r="I81" s="42"/>
      <c r="J81" s="42"/>
      <c r="K81" s="42"/>
      <c r="L81" s="27"/>
    </row>
    <row r="82" spans="2:47" s="1" customFormat="1" ht="24.95" customHeight="1">
      <c r="B82" s="27"/>
      <c r="C82" s="16" t="s">
        <v>89</v>
      </c>
      <c r="L82" s="27"/>
    </row>
    <row r="83" spans="2:47" s="1" customFormat="1" ht="6.95" customHeight="1">
      <c r="B83" s="27"/>
      <c r="L83" s="27"/>
    </row>
    <row r="84" spans="2:47" s="1" customFormat="1" ht="12" customHeight="1">
      <c r="B84" s="27"/>
      <c r="C84" s="22" t="s">
        <v>16</v>
      </c>
      <c r="L84" s="27"/>
    </row>
    <row r="85" spans="2:47" s="1" customFormat="1" ht="16.5" customHeight="1">
      <c r="B85" s="27"/>
      <c r="E85" s="190" t="str">
        <f>E7</f>
        <v>F.b_Interiér</v>
      </c>
      <c r="F85" s="191"/>
      <c r="G85" s="191"/>
      <c r="H85" s="191"/>
      <c r="L85" s="27"/>
    </row>
    <row r="86" spans="2:47" s="1" customFormat="1" ht="12" customHeight="1">
      <c r="B86" s="27"/>
      <c r="C86" s="22" t="s">
        <v>85</v>
      </c>
      <c r="L86" s="27"/>
    </row>
    <row r="87" spans="2:47" s="1" customFormat="1" ht="16.5" customHeight="1">
      <c r="B87" s="27"/>
      <c r="E87" s="171" t="str">
        <f>E9</f>
        <v>D.1.5 - INTERIÉR</v>
      </c>
      <c r="F87" s="192"/>
      <c r="G87" s="192"/>
      <c r="H87" s="192"/>
      <c r="L87" s="27"/>
    </row>
    <row r="88" spans="2:47" s="1" customFormat="1" ht="6.95" customHeight="1">
      <c r="B88" s="27"/>
      <c r="L88" s="27"/>
    </row>
    <row r="89" spans="2:47" s="1" customFormat="1" ht="12" customHeight="1">
      <c r="B89" s="27"/>
      <c r="C89" s="22" t="s">
        <v>20</v>
      </c>
      <c r="F89" s="20" t="str">
        <f>F12</f>
        <v xml:space="preserve"> </v>
      </c>
      <c r="I89" s="22" t="s">
        <v>22</v>
      </c>
      <c r="J89" s="47" t="str">
        <f>IF(J12="","",J12)</f>
        <v>5. 4. 2022</v>
      </c>
      <c r="L89" s="27"/>
    </row>
    <row r="90" spans="2:47" s="1" customFormat="1" ht="6.95" customHeight="1">
      <c r="B90" s="27"/>
      <c r="L90" s="27"/>
    </row>
    <row r="91" spans="2:47" s="1" customFormat="1" ht="15.2" customHeight="1">
      <c r="B91" s="27"/>
      <c r="C91" s="22" t="s">
        <v>24</v>
      </c>
      <c r="F91" s="20" t="str">
        <f>E15</f>
        <v xml:space="preserve"> </v>
      </c>
      <c r="I91" s="22" t="s">
        <v>29</v>
      </c>
      <c r="J91" s="25" t="str">
        <f>E21</f>
        <v xml:space="preserve"> </v>
      </c>
      <c r="L91" s="27"/>
    </row>
    <row r="92" spans="2:47" s="1" customFormat="1" ht="15.2" customHeight="1">
      <c r="B92" s="27"/>
      <c r="C92" s="22" t="s">
        <v>27</v>
      </c>
      <c r="F92" s="20" t="str">
        <f>IF(E18="","",E18)</f>
        <v>Vyplň údaj</v>
      </c>
      <c r="I92" s="22" t="s">
        <v>31</v>
      </c>
      <c r="J92" s="25" t="str">
        <f>E24</f>
        <v xml:space="preserve"> </v>
      </c>
      <c r="L92" s="27"/>
    </row>
    <row r="93" spans="2:47" s="1" customFormat="1" ht="10.35" customHeight="1">
      <c r="B93" s="27"/>
      <c r="L93" s="27"/>
    </row>
    <row r="94" spans="2:47" s="1" customFormat="1" ht="29.25" customHeight="1">
      <c r="B94" s="27"/>
      <c r="C94" s="94" t="s">
        <v>90</v>
      </c>
      <c r="D94" s="86"/>
      <c r="E94" s="86"/>
      <c r="F94" s="86"/>
      <c r="G94" s="86"/>
      <c r="H94" s="86"/>
      <c r="I94" s="86"/>
      <c r="J94" s="95" t="s">
        <v>91</v>
      </c>
      <c r="K94" s="86"/>
      <c r="L94" s="27"/>
    </row>
    <row r="95" spans="2:47" s="1" customFormat="1" ht="10.35" customHeight="1">
      <c r="B95" s="27"/>
      <c r="L95" s="27"/>
    </row>
    <row r="96" spans="2:47" s="1" customFormat="1" ht="22.9" customHeight="1">
      <c r="B96" s="27"/>
      <c r="C96" s="96" t="s">
        <v>92</v>
      </c>
      <c r="J96" s="61">
        <f>J134</f>
        <v>0</v>
      </c>
      <c r="L96" s="27"/>
      <c r="AU96" s="12" t="s">
        <v>93</v>
      </c>
    </row>
    <row r="97" spans="2:65" s="8" customFormat="1" ht="24.95" customHeight="1">
      <c r="B97" s="97"/>
      <c r="D97" s="98" t="s">
        <v>94</v>
      </c>
      <c r="E97" s="99"/>
      <c r="F97" s="99"/>
      <c r="G97" s="99"/>
      <c r="H97" s="99"/>
      <c r="I97" s="99"/>
      <c r="J97" s="100">
        <f>J135</f>
        <v>0</v>
      </c>
      <c r="L97" s="97"/>
    </row>
    <row r="98" spans="2:65" s="8" customFormat="1" ht="24.95" customHeight="1">
      <c r="B98" s="97"/>
      <c r="D98" s="98" t="s">
        <v>95</v>
      </c>
      <c r="E98" s="99"/>
      <c r="F98" s="99"/>
      <c r="G98" s="99"/>
      <c r="H98" s="99"/>
      <c r="I98" s="99"/>
      <c r="J98" s="100">
        <f>J267</f>
        <v>0</v>
      </c>
      <c r="L98" s="97"/>
    </row>
    <row r="99" spans="2:65" s="8" customFormat="1" ht="24.95" customHeight="1">
      <c r="B99" s="97"/>
      <c r="D99" s="98" t="s">
        <v>96</v>
      </c>
      <c r="E99" s="99"/>
      <c r="F99" s="99"/>
      <c r="G99" s="99"/>
      <c r="H99" s="99"/>
      <c r="I99" s="99"/>
      <c r="J99" s="100">
        <f>J274</f>
        <v>0</v>
      </c>
      <c r="L99" s="97"/>
    </row>
    <row r="100" spans="2:65" s="8" customFormat="1" ht="24.95" customHeight="1">
      <c r="B100" s="97"/>
      <c r="D100" s="98" t="s">
        <v>97</v>
      </c>
      <c r="E100" s="99"/>
      <c r="F100" s="99"/>
      <c r="G100" s="99"/>
      <c r="H100" s="99"/>
      <c r="I100" s="99"/>
      <c r="J100" s="100">
        <f>J334</f>
        <v>0</v>
      </c>
      <c r="L100" s="97"/>
    </row>
    <row r="101" spans="2:65" s="8" customFormat="1" ht="24.95" customHeight="1">
      <c r="B101" s="97"/>
      <c r="D101" s="98" t="s">
        <v>98</v>
      </c>
      <c r="E101" s="99"/>
      <c r="F101" s="99"/>
      <c r="G101" s="99"/>
      <c r="H101" s="99"/>
      <c r="I101" s="99"/>
      <c r="J101" s="100">
        <f>J343</f>
        <v>0</v>
      </c>
      <c r="L101" s="97"/>
    </row>
    <row r="102" spans="2:65" s="8" customFormat="1" ht="24.95" customHeight="1">
      <c r="B102" s="97"/>
      <c r="D102" s="98" t="s">
        <v>99</v>
      </c>
      <c r="E102" s="99"/>
      <c r="F102" s="99"/>
      <c r="G102" s="99"/>
      <c r="H102" s="99"/>
      <c r="I102" s="99"/>
      <c r="J102" s="100">
        <f>J361</f>
        <v>0</v>
      </c>
      <c r="L102" s="97"/>
    </row>
    <row r="103" spans="2:65" s="8" customFormat="1" ht="24.95" customHeight="1">
      <c r="B103" s="97"/>
      <c r="D103" s="98" t="s">
        <v>100</v>
      </c>
      <c r="E103" s="99"/>
      <c r="F103" s="99"/>
      <c r="G103" s="99"/>
      <c r="H103" s="99"/>
      <c r="I103" s="99"/>
      <c r="J103" s="100">
        <f>J390</f>
        <v>0</v>
      </c>
      <c r="L103" s="97"/>
    </row>
    <row r="104" spans="2:65" s="8" customFormat="1" ht="24.95" customHeight="1">
      <c r="B104" s="97"/>
      <c r="D104" s="98" t="s">
        <v>101</v>
      </c>
      <c r="E104" s="99"/>
      <c r="F104" s="99"/>
      <c r="G104" s="99"/>
      <c r="H104" s="99"/>
      <c r="I104" s="99"/>
      <c r="J104" s="100">
        <f>J421</f>
        <v>0</v>
      </c>
      <c r="L104" s="97"/>
    </row>
    <row r="105" spans="2:65" s="1" customFormat="1" ht="21.75" customHeight="1">
      <c r="B105" s="27"/>
      <c r="L105" s="27"/>
    </row>
    <row r="106" spans="2:65" s="1" customFormat="1" ht="6.95" customHeight="1">
      <c r="B106" s="27"/>
      <c r="L106" s="27"/>
    </row>
    <row r="107" spans="2:65" s="1" customFormat="1" ht="29.25" customHeight="1">
      <c r="B107" s="27"/>
      <c r="C107" s="96" t="s">
        <v>102</v>
      </c>
      <c r="J107" s="101">
        <f>ROUND(J108 + J109 + J110 + J111 + J112 + J113,2)</f>
        <v>0</v>
      </c>
      <c r="L107" s="27"/>
      <c r="N107" s="102" t="s">
        <v>37</v>
      </c>
    </row>
    <row r="108" spans="2:65" s="1" customFormat="1" ht="18" customHeight="1">
      <c r="B108" s="27"/>
      <c r="D108" s="194" t="s">
        <v>103</v>
      </c>
      <c r="E108" s="195"/>
      <c r="F108" s="195"/>
      <c r="J108" s="104">
        <v>0</v>
      </c>
      <c r="L108" s="105"/>
      <c r="M108" s="106"/>
      <c r="N108" s="107" t="s">
        <v>38</v>
      </c>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6"/>
      <c r="AY108" s="108" t="s">
        <v>104</v>
      </c>
      <c r="AZ108" s="106"/>
      <c r="BA108" s="106"/>
      <c r="BB108" s="106"/>
      <c r="BC108" s="106"/>
      <c r="BD108" s="106"/>
      <c r="BE108" s="109">
        <f t="shared" ref="BE108:BE113" si="0">IF(N108="základní",J108,0)</f>
        <v>0</v>
      </c>
      <c r="BF108" s="109">
        <f t="shared" ref="BF108:BF113" si="1">IF(N108="snížená",J108,0)</f>
        <v>0</v>
      </c>
      <c r="BG108" s="109">
        <f t="shared" ref="BG108:BG113" si="2">IF(N108="zákl. přenesená",J108,0)</f>
        <v>0</v>
      </c>
      <c r="BH108" s="109">
        <f t="shared" ref="BH108:BH113" si="3">IF(N108="sníž. přenesená",J108,0)</f>
        <v>0</v>
      </c>
      <c r="BI108" s="109">
        <f t="shared" ref="BI108:BI113" si="4">IF(N108="nulová",J108,0)</f>
        <v>0</v>
      </c>
      <c r="BJ108" s="108" t="s">
        <v>81</v>
      </c>
      <c r="BK108" s="106"/>
      <c r="BL108" s="106"/>
      <c r="BM108" s="106"/>
    </row>
    <row r="109" spans="2:65" s="1" customFormat="1" ht="18" customHeight="1">
      <c r="B109" s="27"/>
      <c r="D109" s="194" t="s">
        <v>105</v>
      </c>
      <c r="E109" s="195"/>
      <c r="F109" s="195"/>
      <c r="J109" s="104">
        <v>0</v>
      </c>
      <c r="L109" s="105"/>
      <c r="M109" s="106"/>
      <c r="N109" s="107" t="s">
        <v>38</v>
      </c>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c r="AT109" s="106"/>
      <c r="AU109" s="106"/>
      <c r="AV109" s="106"/>
      <c r="AW109" s="106"/>
      <c r="AX109" s="106"/>
      <c r="AY109" s="108" t="s">
        <v>104</v>
      </c>
      <c r="AZ109" s="106"/>
      <c r="BA109" s="106"/>
      <c r="BB109" s="106"/>
      <c r="BC109" s="106"/>
      <c r="BD109" s="106"/>
      <c r="BE109" s="109">
        <f t="shared" si="0"/>
        <v>0</v>
      </c>
      <c r="BF109" s="109">
        <f t="shared" si="1"/>
        <v>0</v>
      </c>
      <c r="BG109" s="109">
        <f t="shared" si="2"/>
        <v>0</v>
      </c>
      <c r="BH109" s="109">
        <f t="shared" si="3"/>
        <v>0</v>
      </c>
      <c r="BI109" s="109">
        <f t="shared" si="4"/>
        <v>0</v>
      </c>
      <c r="BJ109" s="108" t="s">
        <v>81</v>
      </c>
      <c r="BK109" s="106"/>
      <c r="BL109" s="106"/>
      <c r="BM109" s="106"/>
    </row>
    <row r="110" spans="2:65" s="1" customFormat="1" ht="18" customHeight="1">
      <c r="B110" s="27"/>
      <c r="D110" s="194" t="s">
        <v>106</v>
      </c>
      <c r="E110" s="195"/>
      <c r="F110" s="195"/>
      <c r="J110" s="104">
        <v>0</v>
      </c>
      <c r="L110" s="105"/>
      <c r="M110" s="106"/>
      <c r="N110" s="107" t="s">
        <v>38</v>
      </c>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c r="AX110" s="106"/>
      <c r="AY110" s="108" t="s">
        <v>104</v>
      </c>
      <c r="AZ110" s="106"/>
      <c r="BA110" s="106"/>
      <c r="BB110" s="106"/>
      <c r="BC110" s="106"/>
      <c r="BD110" s="106"/>
      <c r="BE110" s="109">
        <f t="shared" si="0"/>
        <v>0</v>
      </c>
      <c r="BF110" s="109">
        <f t="shared" si="1"/>
        <v>0</v>
      </c>
      <c r="BG110" s="109">
        <f t="shared" si="2"/>
        <v>0</v>
      </c>
      <c r="BH110" s="109">
        <f t="shared" si="3"/>
        <v>0</v>
      </c>
      <c r="BI110" s="109">
        <f t="shared" si="4"/>
        <v>0</v>
      </c>
      <c r="BJ110" s="108" t="s">
        <v>81</v>
      </c>
      <c r="BK110" s="106"/>
      <c r="BL110" s="106"/>
      <c r="BM110" s="106"/>
    </row>
    <row r="111" spans="2:65" s="1" customFormat="1" ht="18" customHeight="1">
      <c r="B111" s="27"/>
      <c r="D111" s="194" t="s">
        <v>107</v>
      </c>
      <c r="E111" s="195"/>
      <c r="F111" s="195"/>
      <c r="J111" s="104">
        <v>0</v>
      </c>
      <c r="L111" s="105"/>
      <c r="M111" s="106"/>
      <c r="N111" s="107" t="s">
        <v>38</v>
      </c>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c r="AX111" s="106"/>
      <c r="AY111" s="108" t="s">
        <v>104</v>
      </c>
      <c r="AZ111" s="106"/>
      <c r="BA111" s="106"/>
      <c r="BB111" s="106"/>
      <c r="BC111" s="106"/>
      <c r="BD111" s="106"/>
      <c r="BE111" s="109">
        <f t="shared" si="0"/>
        <v>0</v>
      </c>
      <c r="BF111" s="109">
        <f t="shared" si="1"/>
        <v>0</v>
      </c>
      <c r="BG111" s="109">
        <f t="shared" si="2"/>
        <v>0</v>
      </c>
      <c r="BH111" s="109">
        <f t="shared" si="3"/>
        <v>0</v>
      </c>
      <c r="BI111" s="109">
        <f t="shared" si="4"/>
        <v>0</v>
      </c>
      <c r="BJ111" s="108" t="s">
        <v>81</v>
      </c>
      <c r="BK111" s="106"/>
      <c r="BL111" s="106"/>
      <c r="BM111" s="106"/>
    </row>
    <row r="112" spans="2:65" s="1" customFormat="1" ht="18" customHeight="1">
      <c r="B112" s="27"/>
      <c r="D112" s="194" t="s">
        <v>108</v>
      </c>
      <c r="E112" s="195"/>
      <c r="F112" s="195"/>
      <c r="J112" s="104">
        <v>0</v>
      </c>
      <c r="L112" s="105"/>
      <c r="M112" s="106"/>
      <c r="N112" s="107" t="s">
        <v>38</v>
      </c>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8" t="s">
        <v>104</v>
      </c>
      <c r="AZ112" s="106"/>
      <c r="BA112" s="106"/>
      <c r="BB112" s="106"/>
      <c r="BC112" s="106"/>
      <c r="BD112" s="106"/>
      <c r="BE112" s="109">
        <f t="shared" si="0"/>
        <v>0</v>
      </c>
      <c r="BF112" s="109">
        <f t="shared" si="1"/>
        <v>0</v>
      </c>
      <c r="BG112" s="109">
        <f t="shared" si="2"/>
        <v>0</v>
      </c>
      <c r="BH112" s="109">
        <f t="shared" si="3"/>
        <v>0</v>
      </c>
      <c r="BI112" s="109">
        <f t="shared" si="4"/>
        <v>0</v>
      </c>
      <c r="BJ112" s="108" t="s">
        <v>81</v>
      </c>
      <c r="BK112" s="106"/>
      <c r="BL112" s="106"/>
      <c r="BM112" s="106"/>
    </row>
    <row r="113" spans="2:65" s="1" customFormat="1" ht="18" customHeight="1">
      <c r="B113" s="27"/>
      <c r="D113" s="103" t="s">
        <v>109</v>
      </c>
      <c r="J113" s="104">
        <f>ROUND(J30*T113,2)</f>
        <v>0</v>
      </c>
      <c r="L113" s="105"/>
      <c r="M113" s="106"/>
      <c r="N113" s="107" t="s">
        <v>39</v>
      </c>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8" t="s">
        <v>110</v>
      </c>
      <c r="AZ113" s="106"/>
      <c r="BA113" s="106"/>
      <c r="BB113" s="106"/>
      <c r="BC113" s="106"/>
      <c r="BD113" s="106"/>
      <c r="BE113" s="109">
        <f t="shared" si="0"/>
        <v>0</v>
      </c>
      <c r="BF113" s="109">
        <f t="shared" si="1"/>
        <v>0</v>
      </c>
      <c r="BG113" s="109">
        <f t="shared" si="2"/>
        <v>0</v>
      </c>
      <c r="BH113" s="109">
        <f t="shared" si="3"/>
        <v>0</v>
      </c>
      <c r="BI113" s="109">
        <f t="shared" si="4"/>
        <v>0</v>
      </c>
      <c r="BJ113" s="108" t="s">
        <v>83</v>
      </c>
      <c r="BK113" s="106"/>
      <c r="BL113" s="106"/>
      <c r="BM113" s="106"/>
    </row>
    <row r="114" spans="2:65" s="1" customFormat="1" ht="11.25">
      <c r="B114" s="27"/>
      <c r="L114" s="27"/>
    </row>
    <row r="115" spans="2:65" s="1" customFormat="1" ht="29.25" customHeight="1">
      <c r="B115" s="27"/>
      <c r="C115" s="110" t="s">
        <v>111</v>
      </c>
      <c r="D115" s="86"/>
      <c r="E115" s="86"/>
      <c r="F115" s="86"/>
      <c r="G115" s="86"/>
      <c r="H115" s="86"/>
      <c r="I115" s="86"/>
      <c r="J115" s="111">
        <f>ROUND(J96+J107,2)</f>
        <v>0</v>
      </c>
      <c r="K115" s="86"/>
      <c r="L115" s="27"/>
    </row>
    <row r="116" spans="2:65" s="1" customFormat="1" ht="6.95" customHeight="1">
      <c r="B116" s="39"/>
      <c r="C116" s="40"/>
      <c r="D116" s="40"/>
      <c r="E116" s="40"/>
      <c r="F116" s="40"/>
      <c r="G116" s="40"/>
      <c r="H116" s="40"/>
      <c r="I116" s="40"/>
      <c r="J116" s="40"/>
      <c r="K116" s="40"/>
      <c r="L116" s="27"/>
    </row>
    <row r="120" spans="2:65" s="1" customFormat="1" ht="6.95" customHeight="1">
      <c r="B120" s="41"/>
      <c r="C120" s="42"/>
      <c r="D120" s="42"/>
      <c r="E120" s="42"/>
      <c r="F120" s="42"/>
      <c r="G120" s="42"/>
      <c r="H120" s="42"/>
      <c r="I120" s="42"/>
      <c r="J120" s="42"/>
      <c r="K120" s="42"/>
      <c r="L120" s="27"/>
    </row>
    <row r="121" spans="2:65" s="1" customFormat="1" ht="24.95" customHeight="1">
      <c r="B121" s="27"/>
      <c r="C121" s="16" t="s">
        <v>112</v>
      </c>
      <c r="L121" s="27"/>
    </row>
    <row r="122" spans="2:65" s="1" customFormat="1" ht="6.95" customHeight="1">
      <c r="B122" s="27"/>
      <c r="L122" s="27"/>
    </row>
    <row r="123" spans="2:65" s="1" customFormat="1" ht="12" customHeight="1">
      <c r="B123" s="27"/>
      <c r="C123" s="22" t="s">
        <v>16</v>
      </c>
      <c r="L123" s="27"/>
    </row>
    <row r="124" spans="2:65" s="1" customFormat="1" ht="16.5" customHeight="1">
      <c r="B124" s="27"/>
      <c r="E124" s="190" t="str">
        <f>E7</f>
        <v>F.b_Interiér</v>
      </c>
      <c r="F124" s="191"/>
      <c r="G124" s="191"/>
      <c r="H124" s="191"/>
      <c r="L124" s="27"/>
    </row>
    <row r="125" spans="2:65" s="1" customFormat="1" ht="12" customHeight="1">
      <c r="B125" s="27"/>
      <c r="C125" s="22" t="s">
        <v>85</v>
      </c>
      <c r="L125" s="27"/>
    </row>
    <row r="126" spans="2:65" s="1" customFormat="1" ht="16.5" customHeight="1">
      <c r="B126" s="27"/>
      <c r="E126" s="171" t="str">
        <f>E9</f>
        <v>D.1.5 - INTERIÉR</v>
      </c>
      <c r="F126" s="192"/>
      <c r="G126" s="192"/>
      <c r="H126" s="192"/>
      <c r="L126" s="27"/>
    </row>
    <row r="127" spans="2:65" s="1" customFormat="1" ht="6.95" customHeight="1">
      <c r="B127" s="27"/>
      <c r="L127" s="27"/>
    </row>
    <row r="128" spans="2:65" s="1" customFormat="1" ht="12" customHeight="1">
      <c r="B128" s="27"/>
      <c r="C128" s="22" t="s">
        <v>20</v>
      </c>
      <c r="F128" s="20" t="str">
        <f>F12</f>
        <v xml:space="preserve"> </v>
      </c>
      <c r="I128" s="22" t="s">
        <v>22</v>
      </c>
      <c r="J128" s="47" t="str">
        <f>IF(J12="","",J12)</f>
        <v>5. 4. 2022</v>
      </c>
      <c r="L128" s="27"/>
    </row>
    <row r="129" spans="2:65" s="1" customFormat="1" ht="6.95" customHeight="1">
      <c r="B129" s="27"/>
      <c r="L129" s="27"/>
    </row>
    <row r="130" spans="2:65" s="1" customFormat="1" ht="15.2" customHeight="1">
      <c r="B130" s="27"/>
      <c r="C130" s="22" t="s">
        <v>24</v>
      </c>
      <c r="F130" s="20" t="str">
        <f>E15</f>
        <v xml:space="preserve"> </v>
      </c>
      <c r="I130" s="22" t="s">
        <v>29</v>
      </c>
      <c r="J130" s="25" t="str">
        <f>E21</f>
        <v xml:space="preserve"> </v>
      </c>
      <c r="L130" s="27"/>
    </row>
    <row r="131" spans="2:65" s="1" customFormat="1" ht="15.2" customHeight="1">
      <c r="B131" s="27"/>
      <c r="C131" s="22" t="s">
        <v>27</v>
      </c>
      <c r="F131" s="20" t="str">
        <f>IF(E18="","",E18)</f>
        <v>Vyplň údaj</v>
      </c>
      <c r="I131" s="22" t="s">
        <v>31</v>
      </c>
      <c r="J131" s="25" t="str">
        <f>E24</f>
        <v xml:space="preserve"> </v>
      </c>
      <c r="L131" s="27"/>
    </row>
    <row r="132" spans="2:65" s="1" customFormat="1" ht="10.35" customHeight="1">
      <c r="B132" s="27"/>
      <c r="L132" s="27"/>
    </row>
    <row r="133" spans="2:65" s="9" customFormat="1" ht="29.25" customHeight="1">
      <c r="B133" s="112"/>
      <c r="C133" s="113" t="s">
        <v>113</v>
      </c>
      <c r="D133" s="114" t="s">
        <v>58</v>
      </c>
      <c r="E133" s="114" t="s">
        <v>54</v>
      </c>
      <c r="F133" s="114" t="s">
        <v>55</v>
      </c>
      <c r="G133" s="114" t="s">
        <v>114</v>
      </c>
      <c r="H133" s="114" t="s">
        <v>115</v>
      </c>
      <c r="I133" s="114" t="s">
        <v>116</v>
      </c>
      <c r="J133" s="115" t="s">
        <v>91</v>
      </c>
      <c r="K133" s="116" t="s">
        <v>117</v>
      </c>
      <c r="L133" s="112"/>
      <c r="M133" s="54" t="s">
        <v>1</v>
      </c>
      <c r="N133" s="55" t="s">
        <v>37</v>
      </c>
      <c r="O133" s="55" t="s">
        <v>118</v>
      </c>
      <c r="P133" s="55" t="s">
        <v>119</v>
      </c>
      <c r="Q133" s="55" t="s">
        <v>120</v>
      </c>
      <c r="R133" s="55" t="s">
        <v>121</v>
      </c>
      <c r="S133" s="55" t="s">
        <v>122</v>
      </c>
      <c r="T133" s="56" t="s">
        <v>123</v>
      </c>
    </row>
    <row r="134" spans="2:65" s="1" customFormat="1" ht="22.9" customHeight="1">
      <c r="B134" s="27"/>
      <c r="C134" s="59" t="s">
        <v>124</v>
      </c>
      <c r="J134" s="117">
        <f>BK134</f>
        <v>0</v>
      </c>
      <c r="L134" s="27"/>
      <c r="M134" s="57"/>
      <c r="N134" s="48"/>
      <c r="O134" s="48"/>
      <c r="P134" s="118">
        <f>P135+P267+P274+P334+P343+P361+P390+P421</f>
        <v>0</v>
      </c>
      <c r="Q134" s="48"/>
      <c r="R134" s="118">
        <f>R135+R267+R274+R334+R343+R361+R390+R421</f>
        <v>0</v>
      </c>
      <c r="S134" s="48"/>
      <c r="T134" s="119">
        <f>T135+T267+T274+T334+T343+T361+T390+T421</f>
        <v>0</v>
      </c>
      <c r="AT134" s="12" t="s">
        <v>72</v>
      </c>
      <c r="AU134" s="12" t="s">
        <v>93</v>
      </c>
      <c r="BK134" s="120">
        <f>BK135+BK267+BK274+BK334+BK343+BK361+BK390+BK421</f>
        <v>0</v>
      </c>
    </row>
    <row r="135" spans="2:65" s="10" customFormat="1" ht="25.9" customHeight="1">
      <c r="B135" s="121"/>
      <c r="D135" s="122" t="s">
        <v>72</v>
      </c>
      <c r="E135" s="123" t="s">
        <v>125</v>
      </c>
      <c r="F135" s="123" t="s">
        <v>126</v>
      </c>
      <c r="I135" s="124"/>
      <c r="J135" s="125">
        <f>BK135</f>
        <v>0</v>
      </c>
      <c r="L135" s="121"/>
      <c r="M135" s="126"/>
      <c r="P135" s="127">
        <f>SUM(P136:P266)</f>
        <v>0</v>
      </c>
      <c r="R135" s="127">
        <f>SUM(R136:R266)</f>
        <v>0</v>
      </c>
      <c r="T135" s="128">
        <f>SUM(T136:T266)</f>
        <v>0</v>
      </c>
      <c r="AR135" s="122" t="s">
        <v>81</v>
      </c>
      <c r="AT135" s="129" t="s">
        <v>72</v>
      </c>
      <c r="AU135" s="129" t="s">
        <v>73</v>
      </c>
      <c r="AY135" s="122" t="s">
        <v>127</v>
      </c>
      <c r="BK135" s="130">
        <f>SUM(BK136:BK266)</f>
        <v>0</v>
      </c>
    </row>
    <row r="136" spans="2:65" s="1" customFormat="1" ht="16.5" customHeight="1">
      <c r="B136" s="27"/>
      <c r="C136" s="131" t="s">
        <v>81</v>
      </c>
      <c r="D136" s="131" t="s">
        <v>128</v>
      </c>
      <c r="E136" s="132" t="s">
        <v>129</v>
      </c>
      <c r="F136" s="133" t="s">
        <v>130</v>
      </c>
      <c r="G136" s="134" t="s">
        <v>131</v>
      </c>
      <c r="H136" s="135">
        <v>37</v>
      </c>
      <c r="I136" s="136"/>
      <c r="J136" s="137">
        <f>ROUND(I136*H136,2)</f>
        <v>0</v>
      </c>
      <c r="K136" s="138"/>
      <c r="L136" s="27"/>
      <c r="M136" s="139" t="s">
        <v>1</v>
      </c>
      <c r="N136" s="102" t="s">
        <v>38</v>
      </c>
      <c r="P136" s="140">
        <f>O136*H136</f>
        <v>0</v>
      </c>
      <c r="Q136" s="140">
        <v>0</v>
      </c>
      <c r="R136" s="140">
        <f>Q136*H136</f>
        <v>0</v>
      </c>
      <c r="S136" s="140">
        <v>0</v>
      </c>
      <c r="T136" s="141">
        <f>S136*H136</f>
        <v>0</v>
      </c>
      <c r="AR136" s="142" t="s">
        <v>132</v>
      </c>
      <c r="AT136" s="142" t="s">
        <v>128</v>
      </c>
      <c r="AU136" s="142" t="s">
        <v>81</v>
      </c>
      <c r="AY136" s="12" t="s">
        <v>127</v>
      </c>
      <c r="BE136" s="143">
        <f>IF(N136="základní",J136,0)</f>
        <v>0</v>
      </c>
      <c r="BF136" s="143">
        <f>IF(N136="snížená",J136,0)</f>
        <v>0</v>
      </c>
      <c r="BG136" s="143">
        <f>IF(N136="zákl. přenesená",J136,0)</f>
        <v>0</v>
      </c>
      <c r="BH136" s="143">
        <f>IF(N136="sníž. přenesená",J136,0)</f>
        <v>0</v>
      </c>
      <c r="BI136" s="143">
        <f>IF(N136="nulová",J136,0)</f>
        <v>0</v>
      </c>
      <c r="BJ136" s="12" t="s">
        <v>81</v>
      </c>
      <c r="BK136" s="143">
        <f>ROUND(I136*H136,2)</f>
        <v>0</v>
      </c>
      <c r="BL136" s="12" t="s">
        <v>132</v>
      </c>
      <c r="BM136" s="142" t="s">
        <v>83</v>
      </c>
    </row>
    <row r="137" spans="2:65" s="1" customFormat="1" ht="39">
      <c r="B137" s="27"/>
      <c r="D137" s="144" t="s">
        <v>133</v>
      </c>
      <c r="F137" s="145" t="s">
        <v>134</v>
      </c>
      <c r="I137" s="106"/>
      <c r="L137" s="27"/>
      <c r="M137" s="146"/>
      <c r="T137" s="51"/>
      <c r="AT137" s="12" t="s">
        <v>133</v>
      </c>
      <c r="AU137" s="12" t="s">
        <v>81</v>
      </c>
    </row>
    <row r="138" spans="2:65" s="1" customFormat="1" ht="16.5" customHeight="1">
      <c r="B138" s="27"/>
      <c r="C138" s="131" t="s">
        <v>83</v>
      </c>
      <c r="D138" s="131" t="s">
        <v>128</v>
      </c>
      <c r="E138" s="132" t="s">
        <v>135</v>
      </c>
      <c r="F138" s="133" t="s">
        <v>136</v>
      </c>
      <c r="G138" s="134" t="s">
        <v>131</v>
      </c>
      <c r="H138" s="135">
        <v>2</v>
      </c>
      <c r="I138" s="136"/>
      <c r="J138" s="137">
        <f>ROUND(I138*H138,2)</f>
        <v>0</v>
      </c>
      <c r="K138" s="138"/>
      <c r="L138" s="27"/>
      <c r="M138" s="139" t="s">
        <v>1</v>
      </c>
      <c r="N138" s="102" t="s">
        <v>38</v>
      </c>
      <c r="P138" s="140">
        <f>O138*H138</f>
        <v>0</v>
      </c>
      <c r="Q138" s="140">
        <v>0</v>
      </c>
      <c r="R138" s="140">
        <f>Q138*H138</f>
        <v>0</v>
      </c>
      <c r="S138" s="140">
        <v>0</v>
      </c>
      <c r="T138" s="141">
        <f>S138*H138</f>
        <v>0</v>
      </c>
      <c r="AR138" s="142" t="s">
        <v>132</v>
      </c>
      <c r="AT138" s="142" t="s">
        <v>128</v>
      </c>
      <c r="AU138" s="142" t="s">
        <v>81</v>
      </c>
      <c r="AY138" s="12" t="s">
        <v>127</v>
      </c>
      <c r="BE138" s="143">
        <f>IF(N138="základní",J138,0)</f>
        <v>0</v>
      </c>
      <c r="BF138" s="143">
        <f>IF(N138="snížená",J138,0)</f>
        <v>0</v>
      </c>
      <c r="BG138" s="143">
        <f>IF(N138="zákl. přenesená",J138,0)</f>
        <v>0</v>
      </c>
      <c r="BH138" s="143">
        <f>IF(N138="sníž. přenesená",J138,0)</f>
        <v>0</v>
      </c>
      <c r="BI138" s="143">
        <f>IF(N138="nulová",J138,0)</f>
        <v>0</v>
      </c>
      <c r="BJ138" s="12" t="s">
        <v>81</v>
      </c>
      <c r="BK138" s="143">
        <f>ROUND(I138*H138,2)</f>
        <v>0</v>
      </c>
      <c r="BL138" s="12" t="s">
        <v>132</v>
      </c>
      <c r="BM138" s="142" t="s">
        <v>132</v>
      </c>
    </row>
    <row r="139" spans="2:65" s="1" customFormat="1" ht="39">
      <c r="B139" s="27"/>
      <c r="D139" s="144" t="s">
        <v>133</v>
      </c>
      <c r="F139" s="145" t="s">
        <v>134</v>
      </c>
      <c r="I139" s="106"/>
      <c r="L139" s="27"/>
      <c r="M139" s="146"/>
      <c r="T139" s="51"/>
      <c r="AT139" s="12" t="s">
        <v>133</v>
      </c>
      <c r="AU139" s="12" t="s">
        <v>81</v>
      </c>
    </row>
    <row r="140" spans="2:65" s="1" customFormat="1" ht="21.75" customHeight="1">
      <c r="B140" s="27"/>
      <c r="C140" s="131" t="s">
        <v>137</v>
      </c>
      <c r="D140" s="131" t="s">
        <v>128</v>
      </c>
      <c r="E140" s="132" t="s">
        <v>138</v>
      </c>
      <c r="F140" s="133" t="s">
        <v>139</v>
      </c>
      <c r="G140" s="134" t="s">
        <v>131</v>
      </c>
      <c r="H140" s="135">
        <v>15</v>
      </c>
      <c r="I140" s="136"/>
      <c r="J140" s="137">
        <f>ROUND(I140*H140,2)</f>
        <v>0</v>
      </c>
      <c r="K140" s="138"/>
      <c r="L140" s="27"/>
      <c r="M140" s="139" t="s">
        <v>1</v>
      </c>
      <c r="N140" s="102" t="s">
        <v>38</v>
      </c>
      <c r="P140" s="140">
        <f>O140*H140</f>
        <v>0</v>
      </c>
      <c r="Q140" s="140">
        <v>0</v>
      </c>
      <c r="R140" s="140">
        <f>Q140*H140</f>
        <v>0</v>
      </c>
      <c r="S140" s="140">
        <v>0</v>
      </c>
      <c r="T140" s="141">
        <f>S140*H140</f>
        <v>0</v>
      </c>
      <c r="AR140" s="142" t="s">
        <v>132</v>
      </c>
      <c r="AT140" s="142" t="s">
        <v>128</v>
      </c>
      <c r="AU140" s="142" t="s">
        <v>81</v>
      </c>
      <c r="AY140" s="12" t="s">
        <v>127</v>
      </c>
      <c r="BE140" s="143">
        <f>IF(N140="základní",J140,0)</f>
        <v>0</v>
      </c>
      <c r="BF140" s="143">
        <f>IF(N140="snížená",J140,0)</f>
        <v>0</v>
      </c>
      <c r="BG140" s="143">
        <f>IF(N140="zákl. přenesená",J140,0)</f>
        <v>0</v>
      </c>
      <c r="BH140" s="143">
        <f>IF(N140="sníž. přenesená",J140,0)</f>
        <v>0</v>
      </c>
      <c r="BI140" s="143">
        <f>IF(N140="nulová",J140,0)</f>
        <v>0</v>
      </c>
      <c r="BJ140" s="12" t="s">
        <v>81</v>
      </c>
      <c r="BK140" s="143">
        <f>ROUND(I140*H140,2)</f>
        <v>0</v>
      </c>
      <c r="BL140" s="12" t="s">
        <v>132</v>
      </c>
      <c r="BM140" s="142" t="s">
        <v>140</v>
      </c>
    </row>
    <row r="141" spans="2:65" s="1" customFormat="1" ht="39">
      <c r="B141" s="27"/>
      <c r="D141" s="144" t="s">
        <v>133</v>
      </c>
      <c r="F141" s="145" t="s">
        <v>141</v>
      </c>
      <c r="I141" s="106"/>
      <c r="L141" s="27"/>
      <c r="M141" s="146"/>
      <c r="T141" s="51"/>
      <c r="AT141" s="12" t="s">
        <v>133</v>
      </c>
      <c r="AU141" s="12" t="s">
        <v>81</v>
      </c>
    </row>
    <row r="142" spans="2:65" s="1" customFormat="1" ht="16.5" customHeight="1">
      <c r="B142" s="27"/>
      <c r="C142" s="131" t="s">
        <v>132</v>
      </c>
      <c r="D142" s="131" t="s">
        <v>128</v>
      </c>
      <c r="E142" s="132" t="s">
        <v>142</v>
      </c>
      <c r="F142" s="133" t="s">
        <v>143</v>
      </c>
      <c r="G142" s="134" t="s">
        <v>131</v>
      </c>
      <c r="H142" s="135">
        <v>7</v>
      </c>
      <c r="I142" s="136"/>
      <c r="J142" s="137">
        <f>ROUND(I142*H142,2)</f>
        <v>0</v>
      </c>
      <c r="K142" s="138"/>
      <c r="L142" s="27"/>
      <c r="M142" s="139" t="s">
        <v>1</v>
      </c>
      <c r="N142" s="102" t="s">
        <v>38</v>
      </c>
      <c r="P142" s="140">
        <f>O142*H142</f>
        <v>0</v>
      </c>
      <c r="Q142" s="140">
        <v>0</v>
      </c>
      <c r="R142" s="140">
        <f>Q142*H142</f>
        <v>0</v>
      </c>
      <c r="S142" s="140">
        <v>0</v>
      </c>
      <c r="T142" s="141">
        <f>S142*H142</f>
        <v>0</v>
      </c>
      <c r="AR142" s="142" t="s">
        <v>132</v>
      </c>
      <c r="AT142" s="142" t="s">
        <v>128</v>
      </c>
      <c r="AU142" s="142" t="s">
        <v>81</v>
      </c>
      <c r="AY142" s="12" t="s">
        <v>127</v>
      </c>
      <c r="BE142" s="143">
        <f>IF(N142="základní",J142,0)</f>
        <v>0</v>
      </c>
      <c r="BF142" s="143">
        <f>IF(N142="snížená",J142,0)</f>
        <v>0</v>
      </c>
      <c r="BG142" s="143">
        <f>IF(N142="zákl. přenesená",J142,0)</f>
        <v>0</v>
      </c>
      <c r="BH142" s="143">
        <f>IF(N142="sníž. přenesená",J142,0)</f>
        <v>0</v>
      </c>
      <c r="BI142" s="143">
        <f>IF(N142="nulová",J142,0)</f>
        <v>0</v>
      </c>
      <c r="BJ142" s="12" t="s">
        <v>81</v>
      </c>
      <c r="BK142" s="143">
        <f>ROUND(I142*H142,2)</f>
        <v>0</v>
      </c>
      <c r="BL142" s="12" t="s">
        <v>132</v>
      </c>
      <c r="BM142" s="142" t="s">
        <v>144</v>
      </c>
    </row>
    <row r="143" spans="2:65" s="1" customFormat="1" ht="39">
      <c r="B143" s="27"/>
      <c r="D143" s="144" t="s">
        <v>133</v>
      </c>
      <c r="F143" s="145" t="s">
        <v>145</v>
      </c>
      <c r="I143" s="106"/>
      <c r="L143" s="27"/>
      <c r="M143" s="146"/>
      <c r="T143" s="51"/>
      <c r="AT143" s="12" t="s">
        <v>133</v>
      </c>
      <c r="AU143" s="12" t="s">
        <v>81</v>
      </c>
    </row>
    <row r="144" spans="2:65" s="1" customFormat="1" ht="16.5" customHeight="1">
      <c r="B144" s="27"/>
      <c r="C144" s="131" t="s">
        <v>146</v>
      </c>
      <c r="D144" s="131" t="s">
        <v>128</v>
      </c>
      <c r="E144" s="132" t="s">
        <v>147</v>
      </c>
      <c r="F144" s="133" t="s">
        <v>148</v>
      </c>
      <c r="G144" s="134" t="s">
        <v>131</v>
      </c>
      <c r="H144" s="135">
        <v>13</v>
      </c>
      <c r="I144" s="136"/>
      <c r="J144" s="137">
        <f>ROUND(I144*H144,2)</f>
        <v>0</v>
      </c>
      <c r="K144" s="138"/>
      <c r="L144" s="27"/>
      <c r="M144" s="139" t="s">
        <v>1</v>
      </c>
      <c r="N144" s="102" t="s">
        <v>38</v>
      </c>
      <c r="P144" s="140">
        <f>O144*H144</f>
        <v>0</v>
      </c>
      <c r="Q144" s="140">
        <v>0</v>
      </c>
      <c r="R144" s="140">
        <f>Q144*H144</f>
        <v>0</v>
      </c>
      <c r="S144" s="140">
        <v>0</v>
      </c>
      <c r="T144" s="141">
        <f>S144*H144</f>
        <v>0</v>
      </c>
      <c r="AR144" s="142" t="s">
        <v>132</v>
      </c>
      <c r="AT144" s="142" t="s">
        <v>128</v>
      </c>
      <c r="AU144" s="142" t="s">
        <v>81</v>
      </c>
      <c r="AY144" s="12" t="s">
        <v>127</v>
      </c>
      <c r="BE144" s="143">
        <f>IF(N144="základní",J144,0)</f>
        <v>0</v>
      </c>
      <c r="BF144" s="143">
        <f>IF(N144="snížená",J144,0)</f>
        <v>0</v>
      </c>
      <c r="BG144" s="143">
        <f>IF(N144="zákl. přenesená",J144,0)</f>
        <v>0</v>
      </c>
      <c r="BH144" s="143">
        <f>IF(N144="sníž. přenesená",J144,0)</f>
        <v>0</v>
      </c>
      <c r="BI144" s="143">
        <f>IF(N144="nulová",J144,0)</f>
        <v>0</v>
      </c>
      <c r="BJ144" s="12" t="s">
        <v>81</v>
      </c>
      <c r="BK144" s="143">
        <f>ROUND(I144*H144,2)</f>
        <v>0</v>
      </c>
      <c r="BL144" s="12" t="s">
        <v>132</v>
      </c>
      <c r="BM144" s="142" t="s">
        <v>149</v>
      </c>
    </row>
    <row r="145" spans="2:65" s="1" customFormat="1" ht="48.75">
      <c r="B145" s="27"/>
      <c r="D145" s="144" t="s">
        <v>133</v>
      </c>
      <c r="F145" s="145" t="s">
        <v>150</v>
      </c>
      <c r="I145" s="106"/>
      <c r="L145" s="27"/>
      <c r="M145" s="146"/>
      <c r="T145" s="51"/>
      <c r="AT145" s="12" t="s">
        <v>133</v>
      </c>
      <c r="AU145" s="12" t="s">
        <v>81</v>
      </c>
    </row>
    <row r="146" spans="2:65" s="1" customFormat="1" ht="16.5" customHeight="1">
      <c r="B146" s="27"/>
      <c r="C146" s="131" t="s">
        <v>140</v>
      </c>
      <c r="D146" s="131" t="s">
        <v>128</v>
      </c>
      <c r="E146" s="132" t="s">
        <v>151</v>
      </c>
      <c r="F146" s="133" t="s">
        <v>152</v>
      </c>
      <c r="G146" s="134" t="s">
        <v>131</v>
      </c>
      <c r="H146" s="135">
        <v>2</v>
      </c>
      <c r="I146" s="136"/>
      <c r="J146" s="137">
        <f>ROUND(I146*H146,2)</f>
        <v>0</v>
      </c>
      <c r="K146" s="138"/>
      <c r="L146" s="27"/>
      <c r="M146" s="139" t="s">
        <v>1</v>
      </c>
      <c r="N146" s="102" t="s">
        <v>38</v>
      </c>
      <c r="P146" s="140">
        <f>O146*H146</f>
        <v>0</v>
      </c>
      <c r="Q146" s="140">
        <v>0</v>
      </c>
      <c r="R146" s="140">
        <f>Q146*H146</f>
        <v>0</v>
      </c>
      <c r="S146" s="140">
        <v>0</v>
      </c>
      <c r="T146" s="141">
        <f>S146*H146</f>
        <v>0</v>
      </c>
      <c r="AR146" s="142" t="s">
        <v>132</v>
      </c>
      <c r="AT146" s="142" t="s">
        <v>128</v>
      </c>
      <c r="AU146" s="142" t="s">
        <v>81</v>
      </c>
      <c r="AY146" s="12" t="s">
        <v>127</v>
      </c>
      <c r="BE146" s="143">
        <f>IF(N146="základní",J146,0)</f>
        <v>0</v>
      </c>
      <c r="BF146" s="143">
        <f>IF(N146="snížená",J146,0)</f>
        <v>0</v>
      </c>
      <c r="BG146" s="143">
        <f>IF(N146="zákl. přenesená",J146,0)</f>
        <v>0</v>
      </c>
      <c r="BH146" s="143">
        <f>IF(N146="sníž. přenesená",J146,0)</f>
        <v>0</v>
      </c>
      <c r="BI146" s="143">
        <f>IF(N146="nulová",J146,0)</f>
        <v>0</v>
      </c>
      <c r="BJ146" s="12" t="s">
        <v>81</v>
      </c>
      <c r="BK146" s="143">
        <f>ROUND(I146*H146,2)</f>
        <v>0</v>
      </c>
      <c r="BL146" s="12" t="s">
        <v>132</v>
      </c>
      <c r="BM146" s="142" t="s">
        <v>153</v>
      </c>
    </row>
    <row r="147" spans="2:65" s="1" customFormat="1" ht="48.75">
      <c r="B147" s="27"/>
      <c r="D147" s="144" t="s">
        <v>133</v>
      </c>
      <c r="F147" s="145" t="s">
        <v>154</v>
      </c>
      <c r="I147" s="106"/>
      <c r="L147" s="27"/>
      <c r="M147" s="146"/>
      <c r="T147" s="51"/>
      <c r="AT147" s="12" t="s">
        <v>133</v>
      </c>
      <c r="AU147" s="12" t="s">
        <v>81</v>
      </c>
    </row>
    <row r="148" spans="2:65" s="1" customFormat="1" ht="16.5" customHeight="1">
      <c r="B148" s="27"/>
      <c r="C148" s="131" t="s">
        <v>155</v>
      </c>
      <c r="D148" s="131" t="s">
        <v>128</v>
      </c>
      <c r="E148" s="132" t="s">
        <v>156</v>
      </c>
      <c r="F148" s="133" t="s">
        <v>157</v>
      </c>
      <c r="G148" s="134" t="s">
        <v>131</v>
      </c>
      <c r="H148" s="135">
        <v>1</v>
      </c>
      <c r="I148" s="136"/>
      <c r="J148" s="137">
        <f>ROUND(I148*H148,2)</f>
        <v>0</v>
      </c>
      <c r="K148" s="138"/>
      <c r="L148" s="27"/>
      <c r="M148" s="139" t="s">
        <v>1</v>
      </c>
      <c r="N148" s="102" t="s">
        <v>38</v>
      </c>
      <c r="P148" s="140">
        <f>O148*H148</f>
        <v>0</v>
      </c>
      <c r="Q148" s="140">
        <v>0</v>
      </c>
      <c r="R148" s="140">
        <f>Q148*H148</f>
        <v>0</v>
      </c>
      <c r="S148" s="140">
        <v>0</v>
      </c>
      <c r="T148" s="141">
        <f>S148*H148</f>
        <v>0</v>
      </c>
      <c r="AR148" s="142" t="s">
        <v>132</v>
      </c>
      <c r="AT148" s="142" t="s">
        <v>128</v>
      </c>
      <c r="AU148" s="142" t="s">
        <v>81</v>
      </c>
      <c r="AY148" s="12" t="s">
        <v>127</v>
      </c>
      <c r="BE148" s="143">
        <f>IF(N148="základní",J148,0)</f>
        <v>0</v>
      </c>
      <c r="BF148" s="143">
        <f>IF(N148="snížená",J148,0)</f>
        <v>0</v>
      </c>
      <c r="BG148" s="143">
        <f>IF(N148="zákl. přenesená",J148,0)</f>
        <v>0</v>
      </c>
      <c r="BH148" s="143">
        <f>IF(N148="sníž. přenesená",J148,0)</f>
        <v>0</v>
      </c>
      <c r="BI148" s="143">
        <f>IF(N148="nulová",J148,0)</f>
        <v>0</v>
      </c>
      <c r="BJ148" s="12" t="s">
        <v>81</v>
      </c>
      <c r="BK148" s="143">
        <f>ROUND(I148*H148,2)</f>
        <v>0</v>
      </c>
      <c r="BL148" s="12" t="s">
        <v>132</v>
      </c>
      <c r="BM148" s="142" t="s">
        <v>158</v>
      </c>
    </row>
    <row r="149" spans="2:65" s="1" customFormat="1" ht="48.75">
      <c r="B149" s="27"/>
      <c r="D149" s="144" t="s">
        <v>133</v>
      </c>
      <c r="F149" s="145" t="s">
        <v>154</v>
      </c>
      <c r="I149" s="106"/>
      <c r="L149" s="27"/>
      <c r="M149" s="146"/>
      <c r="T149" s="51"/>
      <c r="AT149" s="12" t="s">
        <v>133</v>
      </c>
      <c r="AU149" s="12" t="s">
        <v>81</v>
      </c>
    </row>
    <row r="150" spans="2:65" s="1" customFormat="1" ht="16.5" customHeight="1">
      <c r="B150" s="27"/>
      <c r="C150" s="131" t="s">
        <v>144</v>
      </c>
      <c r="D150" s="131" t="s">
        <v>128</v>
      </c>
      <c r="E150" s="132" t="s">
        <v>159</v>
      </c>
      <c r="F150" s="133" t="s">
        <v>160</v>
      </c>
      <c r="G150" s="134" t="s">
        <v>131</v>
      </c>
      <c r="H150" s="135">
        <v>1</v>
      </c>
      <c r="I150" s="136"/>
      <c r="J150" s="137">
        <f>ROUND(I150*H150,2)</f>
        <v>0</v>
      </c>
      <c r="K150" s="138"/>
      <c r="L150" s="27"/>
      <c r="M150" s="139" t="s">
        <v>1</v>
      </c>
      <c r="N150" s="102" t="s">
        <v>38</v>
      </c>
      <c r="P150" s="140">
        <f>O150*H150</f>
        <v>0</v>
      </c>
      <c r="Q150" s="140">
        <v>0</v>
      </c>
      <c r="R150" s="140">
        <f>Q150*H150</f>
        <v>0</v>
      </c>
      <c r="S150" s="140">
        <v>0</v>
      </c>
      <c r="T150" s="141">
        <f>S150*H150</f>
        <v>0</v>
      </c>
      <c r="AR150" s="142" t="s">
        <v>132</v>
      </c>
      <c r="AT150" s="142" t="s">
        <v>128</v>
      </c>
      <c r="AU150" s="142" t="s">
        <v>81</v>
      </c>
      <c r="AY150" s="12" t="s">
        <v>127</v>
      </c>
      <c r="BE150" s="143">
        <f>IF(N150="základní",J150,0)</f>
        <v>0</v>
      </c>
      <c r="BF150" s="143">
        <f>IF(N150="snížená",J150,0)</f>
        <v>0</v>
      </c>
      <c r="BG150" s="143">
        <f>IF(N150="zákl. přenesená",J150,0)</f>
        <v>0</v>
      </c>
      <c r="BH150" s="143">
        <f>IF(N150="sníž. přenesená",J150,0)</f>
        <v>0</v>
      </c>
      <c r="BI150" s="143">
        <f>IF(N150="nulová",J150,0)</f>
        <v>0</v>
      </c>
      <c r="BJ150" s="12" t="s">
        <v>81</v>
      </c>
      <c r="BK150" s="143">
        <f>ROUND(I150*H150,2)</f>
        <v>0</v>
      </c>
      <c r="BL150" s="12" t="s">
        <v>132</v>
      </c>
      <c r="BM150" s="142" t="s">
        <v>161</v>
      </c>
    </row>
    <row r="151" spans="2:65" s="1" customFormat="1" ht="39">
      <c r="B151" s="27"/>
      <c r="D151" s="144" t="s">
        <v>133</v>
      </c>
      <c r="F151" s="145" t="s">
        <v>162</v>
      </c>
      <c r="I151" s="106"/>
      <c r="L151" s="27"/>
      <c r="M151" s="146"/>
      <c r="T151" s="51"/>
      <c r="AT151" s="12" t="s">
        <v>133</v>
      </c>
      <c r="AU151" s="12" t="s">
        <v>81</v>
      </c>
    </row>
    <row r="152" spans="2:65" s="1" customFormat="1" ht="16.5" customHeight="1">
      <c r="B152" s="27"/>
      <c r="C152" s="131" t="s">
        <v>163</v>
      </c>
      <c r="D152" s="131" t="s">
        <v>128</v>
      </c>
      <c r="E152" s="132" t="s">
        <v>164</v>
      </c>
      <c r="F152" s="133" t="s">
        <v>165</v>
      </c>
      <c r="G152" s="134" t="s">
        <v>131</v>
      </c>
      <c r="H152" s="135">
        <v>1</v>
      </c>
      <c r="I152" s="136"/>
      <c r="J152" s="137">
        <f>ROUND(I152*H152,2)</f>
        <v>0</v>
      </c>
      <c r="K152" s="138"/>
      <c r="L152" s="27"/>
      <c r="M152" s="139" t="s">
        <v>1</v>
      </c>
      <c r="N152" s="102" t="s">
        <v>38</v>
      </c>
      <c r="P152" s="140">
        <f>O152*H152</f>
        <v>0</v>
      </c>
      <c r="Q152" s="140">
        <v>0</v>
      </c>
      <c r="R152" s="140">
        <f>Q152*H152</f>
        <v>0</v>
      </c>
      <c r="S152" s="140">
        <v>0</v>
      </c>
      <c r="T152" s="141">
        <f>S152*H152</f>
        <v>0</v>
      </c>
      <c r="AR152" s="142" t="s">
        <v>132</v>
      </c>
      <c r="AT152" s="142" t="s">
        <v>128</v>
      </c>
      <c r="AU152" s="142" t="s">
        <v>81</v>
      </c>
      <c r="AY152" s="12" t="s">
        <v>127</v>
      </c>
      <c r="BE152" s="143">
        <f>IF(N152="základní",J152,0)</f>
        <v>0</v>
      </c>
      <c r="BF152" s="143">
        <f>IF(N152="snížená",J152,0)</f>
        <v>0</v>
      </c>
      <c r="BG152" s="143">
        <f>IF(N152="zákl. přenesená",J152,0)</f>
        <v>0</v>
      </c>
      <c r="BH152" s="143">
        <f>IF(N152="sníž. přenesená",J152,0)</f>
        <v>0</v>
      </c>
      <c r="BI152" s="143">
        <f>IF(N152="nulová",J152,0)</f>
        <v>0</v>
      </c>
      <c r="BJ152" s="12" t="s">
        <v>81</v>
      </c>
      <c r="BK152" s="143">
        <f>ROUND(I152*H152,2)</f>
        <v>0</v>
      </c>
      <c r="BL152" s="12" t="s">
        <v>132</v>
      </c>
      <c r="BM152" s="142" t="s">
        <v>166</v>
      </c>
    </row>
    <row r="153" spans="2:65" s="1" customFormat="1" ht="29.25">
      <c r="B153" s="27"/>
      <c r="D153" s="144" t="s">
        <v>133</v>
      </c>
      <c r="F153" s="145" t="s">
        <v>167</v>
      </c>
      <c r="I153" s="106"/>
      <c r="L153" s="27"/>
      <c r="M153" s="146"/>
      <c r="T153" s="51"/>
      <c r="AT153" s="12" t="s">
        <v>133</v>
      </c>
      <c r="AU153" s="12" t="s">
        <v>81</v>
      </c>
    </row>
    <row r="154" spans="2:65" s="1" customFormat="1" ht="16.5" customHeight="1">
      <c r="B154" s="27"/>
      <c r="C154" s="131" t="s">
        <v>149</v>
      </c>
      <c r="D154" s="131" t="s">
        <v>128</v>
      </c>
      <c r="E154" s="132" t="s">
        <v>168</v>
      </c>
      <c r="F154" s="133" t="s">
        <v>169</v>
      </c>
      <c r="G154" s="134" t="s">
        <v>131</v>
      </c>
      <c r="H154" s="135">
        <v>1</v>
      </c>
      <c r="I154" s="136"/>
      <c r="J154" s="137">
        <f>ROUND(I154*H154,2)</f>
        <v>0</v>
      </c>
      <c r="K154" s="138"/>
      <c r="L154" s="27"/>
      <c r="M154" s="139" t="s">
        <v>1</v>
      </c>
      <c r="N154" s="102" t="s">
        <v>38</v>
      </c>
      <c r="P154" s="140">
        <f>O154*H154</f>
        <v>0</v>
      </c>
      <c r="Q154" s="140">
        <v>0</v>
      </c>
      <c r="R154" s="140">
        <f>Q154*H154</f>
        <v>0</v>
      </c>
      <c r="S154" s="140">
        <v>0</v>
      </c>
      <c r="T154" s="141">
        <f>S154*H154</f>
        <v>0</v>
      </c>
      <c r="AR154" s="142" t="s">
        <v>132</v>
      </c>
      <c r="AT154" s="142" t="s">
        <v>128</v>
      </c>
      <c r="AU154" s="142" t="s">
        <v>81</v>
      </c>
      <c r="AY154" s="12" t="s">
        <v>127</v>
      </c>
      <c r="BE154" s="143">
        <f>IF(N154="základní",J154,0)</f>
        <v>0</v>
      </c>
      <c r="BF154" s="143">
        <f>IF(N154="snížená",J154,0)</f>
        <v>0</v>
      </c>
      <c r="BG154" s="143">
        <f>IF(N154="zákl. přenesená",J154,0)</f>
        <v>0</v>
      </c>
      <c r="BH154" s="143">
        <f>IF(N154="sníž. přenesená",J154,0)</f>
        <v>0</v>
      </c>
      <c r="BI154" s="143">
        <f>IF(N154="nulová",J154,0)</f>
        <v>0</v>
      </c>
      <c r="BJ154" s="12" t="s">
        <v>81</v>
      </c>
      <c r="BK154" s="143">
        <f>ROUND(I154*H154,2)</f>
        <v>0</v>
      </c>
      <c r="BL154" s="12" t="s">
        <v>132</v>
      </c>
      <c r="BM154" s="142" t="s">
        <v>170</v>
      </c>
    </row>
    <row r="155" spans="2:65" s="1" customFormat="1" ht="39">
      <c r="B155" s="27"/>
      <c r="D155" s="144" t="s">
        <v>133</v>
      </c>
      <c r="F155" s="145" t="s">
        <v>162</v>
      </c>
      <c r="I155" s="106"/>
      <c r="L155" s="27"/>
      <c r="M155" s="146"/>
      <c r="T155" s="51"/>
      <c r="AT155" s="12" t="s">
        <v>133</v>
      </c>
      <c r="AU155" s="12" t="s">
        <v>81</v>
      </c>
    </row>
    <row r="156" spans="2:65" s="1" customFormat="1" ht="16.5" customHeight="1">
      <c r="B156" s="27"/>
      <c r="C156" s="131" t="s">
        <v>171</v>
      </c>
      <c r="D156" s="131" t="s">
        <v>128</v>
      </c>
      <c r="E156" s="132" t="s">
        <v>172</v>
      </c>
      <c r="F156" s="133" t="s">
        <v>173</v>
      </c>
      <c r="G156" s="134" t="s">
        <v>131</v>
      </c>
      <c r="H156" s="135">
        <v>2</v>
      </c>
      <c r="I156" s="136"/>
      <c r="J156" s="137">
        <f>ROUND(I156*H156,2)</f>
        <v>0</v>
      </c>
      <c r="K156" s="138"/>
      <c r="L156" s="27"/>
      <c r="M156" s="139" t="s">
        <v>1</v>
      </c>
      <c r="N156" s="102" t="s">
        <v>38</v>
      </c>
      <c r="P156" s="140">
        <f>O156*H156</f>
        <v>0</v>
      </c>
      <c r="Q156" s="140">
        <v>0</v>
      </c>
      <c r="R156" s="140">
        <f>Q156*H156</f>
        <v>0</v>
      </c>
      <c r="S156" s="140">
        <v>0</v>
      </c>
      <c r="T156" s="141">
        <f>S156*H156</f>
        <v>0</v>
      </c>
      <c r="AR156" s="142" t="s">
        <v>132</v>
      </c>
      <c r="AT156" s="142" t="s">
        <v>128</v>
      </c>
      <c r="AU156" s="142" t="s">
        <v>81</v>
      </c>
      <c r="AY156" s="12" t="s">
        <v>127</v>
      </c>
      <c r="BE156" s="143">
        <f>IF(N156="základní",J156,0)</f>
        <v>0</v>
      </c>
      <c r="BF156" s="143">
        <f>IF(N156="snížená",J156,0)</f>
        <v>0</v>
      </c>
      <c r="BG156" s="143">
        <f>IF(N156="zákl. přenesená",J156,0)</f>
        <v>0</v>
      </c>
      <c r="BH156" s="143">
        <f>IF(N156="sníž. přenesená",J156,0)</f>
        <v>0</v>
      </c>
      <c r="BI156" s="143">
        <f>IF(N156="nulová",J156,0)</f>
        <v>0</v>
      </c>
      <c r="BJ156" s="12" t="s">
        <v>81</v>
      </c>
      <c r="BK156" s="143">
        <f>ROUND(I156*H156,2)</f>
        <v>0</v>
      </c>
      <c r="BL156" s="12" t="s">
        <v>132</v>
      </c>
      <c r="BM156" s="142" t="s">
        <v>174</v>
      </c>
    </row>
    <row r="157" spans="2:65" s="1" customFormat="1" ht="39">
      <c r="B157" s="27"/>
      <c r="D157" s="144" t="s">
        <v>133</v>
      </c>
      <c r="F157" s="145" t="s">
        <v>134</v>
      </c>
      <c r="I157" s="106"/>
      <c r="L157" s="27"/>
      <c r="M157" s="146"/>
      <c r="T157" s="51"/>
      <c r="AT157" s="12" t="s">
        <v>133</v>
      </c>
      <c r="AU157" s="12" t="s">
        <v>81</v>
      </c>
    </row>
    <row r="158" spans="2:65" s="1" customFormat="1" ht="16.5" customHeight="1">
      <c r="B158" s="27"/>
      <c r="C158" s="131" t="s">
        <v>153</v>
      </c>
      <c r="D158" s="131" t="s">
        <v>128</v>
      </c>
      <c r="E158" s="132" t="s">
        <v>175</v>
      </c>
      <c r="F158" s="133" t="s">
        <v>176</v>
      </c>
      <c r="G158" s="134" t="s">
        <v>131</v>
      </c>
      <c r="H158" s="135">
        <v>3</v>
      </c>
      <c r="I158" s="136"/>
      <c r="J158" s="137">
        <f>ROUND(I158*H158,2)</f>
        <v>0</v>
      </c>
      <c r="K158" s="138"/>
      <c r="L158" s="27"/>
      <c r="M158" s="139" t="s">
        <v>1</v>
      </c>
      <c r="N158" s="102" t="s">
        <v>38</v>
      </c>
      <c r="P158" s="140">
        <f>O158*H158</f>
        <v>0</v>
      </c>
      <c r="Q158" s="140">
        <v>0</v>
      </c>
      <c r="R158" s="140">
        <f>Q158*H158</f>
        <v>0</v>
      </c>
      <c r="S158" s="140">
        <v>0</v>
      </c>
      <c r="T158" s="141">
        <f>S158*H158</f>
        <v>0</v>
      </c>
      <c r="AR158" s="142" t="s">
        <v>132</v>
      </c>
      <c r="AT158" s="142" t="s">
        <v>128</v>
      </c>
      <c r="AU158" s="142" t="s">
        <v>81</v>
      </c>
      <c r="AY158" s="12" t="s">
        <v>127</v>
      </c>
      <c r="BE158" s="143">
        <f>IF(N158="základní",J158,0)</f>
        <v>0</v>
      </c>
      <c r="BF158" s="143">
        <f>IF(N158="snížená",J158,0)</f>
        <v>0</v>
      </c>
      <c r="BG158" s="143">
        <f>IF(N158="zákl. přenesená",J158,0)</f>
        <v>0</v>
      </c>
      <c r="BH158" s="143">
        <f>IF(N158="sníž. přenesená",J158,0)</f>
        <v>0</v>
      </c>
      <c r="BI158" s="143">
        <f>IF(N158="nulová",J158,0)</f>
        <v>0</v>
      </c>
      <c r="BJ158" s="12" t="s">
        <v>81</v>
      </c>
      <c r="BK158" s="143">
        <f>ROUND(I158*H158,2)</f>
        <v>0</v>
      </c>
      <c r="BL158" s="12" t="s">
        <v>132</v>
      </c>
      <c r="BM158" s="142" t="s">
        <v>177</v>
      </c>
    </row>
    <row r="159" spans="2:65" s="1" customFormat="1" ht="39">
      <c r="B159" s="27"/>
      <c r="D159" s="144" t="s">
        <v>133</v>
      </c>
      <c r="F159" s="145" t="s">
        <v>178</v>
      </c>
      <c r="I159" s="106"/>
      <c r="L159" s="27"/>
      <c r="M159" s="146"/>
      <c r="T159" s="51"/>
      <c r="AT159" s="12" t="s">
        <v>133</v>
      </c>
      <c r="AU159" s="12" t="s">
        <v>81</v>
      </c>
    </row>
    <row r="160" spans="2:65" s="1" customFormat="1" ht="16.5" customHeight="1">
      <c r="B160" s="27"/>
      <c r="C160" s="131" t="s">
        <v>179</v>
      </c>
      <c r="D160" s="131" t="s">
        <v>128</v>
      </c>
      <c r="E160" s="132" t="s">
        <v>180</v>
      </c>
      <c r="F160" s="133" t="s">
        <v>176</v>
      </c>
      <c r="G160" s="134" t="s">
        <v>131</v>
      </c>
      <c r="H160" s="135">
        <v>4</v>
      </c>
      <c r="I160" s="136"/>
      <c r="J160" s="137">
        <f>ROUND(I160*H160,2)</f>
        <v>0</v>
      </c>
      <c r="K160" s="138"/>
      <c r="L160" s="27"/>
      <c r="M160" s="139" t="s">
        <v>1</v>
      </c>
      <c r="N160" s="102" t="s">
        <v>38</v>
      </c>
      <c r="P160" s="140">
        <f>O160*H160</f>
        <v>0</v>
      </c>
      <c r="Q160" s="140">
        <v>0</v>
      </c>
      <c r="R160" s="140">
        <f>Q160*H160</f>
        <v>0</v>
      </c>
      <c r="S160" s="140">
        <v>0</v>
      </c>
      <c r="T160" s="141">
        <f>S160*H160</f>
        <v>0</v>
      </c>
      <c r="AR160" s="142" t="s">
        <v>132</v>
      </c>
      <c r="AT160" s="142" t="s">
        <v>128</v>
      </c>
      <c r="AU160" s="142" t="s">
        <v>81</v>
      </c>
      <c r="AY160" s="12" t="s">
        <v>127</v>
      </c>
      <c r="BE160" s="143">
        <f>IF(N160="základní",J160,0)</f>
        <v>0</v>
      </c>
      <c r="BF160" s="143">
        <f>IF(N160="snížená",J160,0)</f>
        <v>0</v>
      </c>
      <c r="BG160" s="143">
        <f>IF(N160="zákl. přenesená",J160,0)</f>
        <v>0</v>
      </c>
      <c r="BH160" s="143">
        <f>IF(N160="sníž. přenesená",J160,0)</f>
        <v>0</v>
      </c>
      <c r="BI160" s="143">
        <f>IF(N160="nulová",J160,0)</f>
        <v>0</v>
      </c>
      <c r="BJ160" s="12" t="s">
        <v>81</v>
      </c>
      <c r="BK160" s="143">
        <f>ROUND(I160*H160,2)</f>
        <v>0</v>
      </c>
      <c r="BL160" s="12" t="s">
        <v>132</v>
      </c>
      <c r="BM160" s="142" t="s">
        <v>181</v>
      </c>
    </row>
    <row r="161" spans="2:65" s="1" customFormat="1" ht="39">
      <c r="B161" s="27"/>
      <c r="D161" s="144" t="s">
        <v>133</v>
      </c>
      <c r="F161" s="145" t="s">
        <v>182</v>
      </c>
      <c r="I161" s="106"/>
      <c r="L161" s="27"/>
      <c r="M161" s="146"/>
      <c r="T161" s="51"/>
      <c r="AT161" s="12" t="s">
        <v>133</v>
      </c>
      <c r="AU161" s="12" t="s">
        <v>81</v>
      </c>
    </row>
    <row r="162" spans="2:65" s="1" customFormat="1" ht="21.75" customHeight="1">
      <c r="B162" s="27"/>
      <c r="C162" s="131" t="s">
        <v>158</v>
      </c>
      <c r="D162" s="131" t="s">
        <v>128</v>
      </c>
      <c r="E162" s="132" t="s">
        <v>183</v>
      </c>
      <c r="F162" s="133" t="s">
        <v>184</v>
      </c>
      <c r="G162" s="134" t="s">
        <v>131</v>
      </c>
      <c r="H162" s="135">
        <v>1</v>
      </c>
      <c r="I162" s="136"/>
      <c r="J162" s="137">
        <f>ROUND(I162*H162,2)</f>
        <v>0</v>
      </c>
      <c r="K162" s="138"/>
      <c r="L162" s="27"/>
      <c r="M162" s="139" t="s">
        <v>1</v>
      </c>
      <c r="N162" s="102" t="s">
        <v>38</v>
      </c>
      <c r="P162" s="140">
        <f>O162*H162</f>
        <v>0</v>
      </c>
      <c r="Q162" s="140">
        <v>0</v>
      </c>
      <c r="R162" s="140">
        <f>Q162*H162</f>
        <v>0</v>
      </c>
      <c r="S162" s="140">
        <v>0</v>
      </c>
      <c r="T162" s="141">
        <f>S162*H162</f>
        <v>0</v>
      </c>
      <c r="AR162" s="142" t="s">
        <v>132</v>
      </c>
      <c r="AT162" s="142" t="s">
        <v>128</v>
      </c>
      <c r="AU162" s="142" t="s">
        <v>81</v>
      </c>
      <c r="AY162" s="12" t="s">
        <v>127</v>
      </c>
      <c r="BE162" s="143">
        <f>IF(N162="základní",J162,0)</f>
        <v>0</v>
      </c>
      <c r="BF162" s="143">
        <f>IF(N162="snížená",J162,0)</f>
        <v>0</v>
      </c>
      <c r="BG162" s="143">
        <f>IF(N162="zákl. přenesená",J162,0)</f>
        <v>0</v>
      </c>
      <c r="BH162" s="143">
        <f>IF(N162="sníž. přenesená",J162,0)</f>
        <v>0</v>
      </c>
      <c r="BI162" s="143">
        <f>IF(N162="nulová",J162,0)</f>
        <v>0</v>
      </c>
      <c r="BJ162" s="12" t="s">
        <v>81</v>
      </c>
      <c r="BK162" s="143">
        <f>ROUND(I162*H162,2)</f>
        <v>0</v>
      </c>
      <c r="BL162" s="12" t="s">
        <v>132</v>
      </c>
      <c r="BM162" s="142" t="s">
        <v>185</v>
      </c>
    </row>
    <row r="163" spans="2:65" s="1" customFormat="1" ht="39">
      <c r="B163" s="27"/>
      <c r="D163" s="144" t="s">
        <v>133</v>
      </c>
      <c r="F163" s="145" t="s">
        <v>186</v>
      </c>
      <c r="I163" s="106"/>
      <c r="L163" s="27"/>
      <c r="M163" s="146"/>
      <c r="T163" s="51"/>
      <c r="AT163" s="12" t="s">
        <v>133</v>
      </c>
      <c r="AU163" s="12" t="s">
        <v>81</v>
      </c>
    </row>
    <row r="164" spans="2:65" s="1" customFormat="1" ht="21.75" customHeight="1">
      <c r="B164" s="27"/>
      <c r="C164" s="131" t="s">
        <v>8</v>
      </c>
      <c r="D164" s="131" t="s">
        <v>128</v>
      </c>
      <c r="E164" s="132" t="s">
        <v>187</v>
      </c>
      <c r="F164" s="133" t="s">
        <v>188</v>
      </c>
      <c r="G164" s="134" t="s">
        <v>131</v>
      </c>
      <c r="H164" s="135">
        <v>1</v>
      </c>
      <c r="I164" s="136"/>
      <c r="J164" s="137">
        <f>ROUND(I164*H164,2)</f>
        <v>0</v>
      </c>
      <c r="K164" s="138"/>
      <c r="L164" s="27"/>
      <c r="M164" s="139" t="s">
        <v>1</v>
      </c>
      <c r="N164" s="102" t="s">
        <v>38</v>
      </c>
      <c r="P164" s="140">
        <f>O164*H164</f>
        <v>0</v>
      </c>
      <c r="Q164" s="140">
        <v>0</v>
      </c>
      <c r="R164" s="140">
        <f>Q164*H164</f>
        <v>0</v>
      </c>
      <c r="S164" s="140">
        <v>0</v>
      </c>
      <c r="T164" s="141">
        <f>S164*H164</f>
        <v>0</v>
      </c>
      <c r="AR164" s="142" t="s">
        <v>132</v>
      </c>
      <c r="AT164" s="142" t="s">
        <v>128</v>
      </c>
      <c r="AU164" s="142" t="s">
        <v>81</v>
      </c>
      <c r="AY164" s="12" t="s">
        <v>127</v>
      </c>
      <c r="BE164" s="143">
        <f>IF(N164="základní",J164,0)</f>
        <v>0</v>
      </c>
      <c r="BF164" s="143">
        <f>IF(N164="snížená",J164,0)</f>
        <v>0</v>
      </c>
      <c r="BG164" s="143">
        <f>IF(N164="zákl. přenesená",J164,0)</f>
        <v>0</v>
      </c>
      <c r="BH164" s="143">
        <f>IF(N164="sníž. přenesená",J164,0)</f>
        <v>0</v>
      </c>
      <c r="BI164" s="143">
        <f>IF(N164="nulová",J164,0)</f>
        <v>0</v>
      </c>
      <c r="BJ164" s="12" t="s">
        <v>81</v>
      </c>
      <c r="BK164" s="143">
        <f>ROUND(I164*H164,2)</f>
        <v>0</v>
      </c>
      <c r="BL164" s="12" t="s">
        <v>132</v>
      </c>
      <c r="BM164" s="142" t="s">
        <v>189</v>
      </c>
    </row>
    <row r="165" spans="2:65" s="1" customFormat="1" ht="39">
      <c r="B165" s="27"/>
      <c r="D165" s="144" t="s">
        <v>133</v>
      </c>
      <c r="F165" s="145" t="s">
        <v>145</v>
      </c>
      <c r="I165" s="106"/>
      <c r="L165" s="27"/>
      <c r="M165" s="146"/>
      <c r="T165" s="51"/>
      <c r="AT165" s="12" t="s">
        <v>133</v>
      </c>
      <c r="AU165" s="12" t="s">
        <v>81</v>
      </c>
    </row>
    <row r="166" spans="2:65" s="1" customFormat="1" ht="24.2" customHeight="1">
      <c r="B166" s="27"/>
      <c r="C166" s="131" t="s">
        <v>161</v>
      </c>
      <c r="D166" s="131" t="s">
        <v>128</v>
      </c>
      <c r="E166" s="132" t="s">
        <v>190</v>
      </c>
      <c r="F166" s="133" t="s">
        <v>191</v>
      </c>
      <c r="G166" s="134" t="s">
        <v>131</v>
      </c>
      <c r="H166" s="135">
        <v>1</v>
      </c>
      <c r="I166" s="136"/>
      <c r="J166" s="137">
        <f>ROUND(I166*H166,2)</f>
        <v>0</v>
      </c>
      <c r="K166" s="138"/>
      <c r="L166" s="27"/>
      <c r="M166" s="139" t="s">
        <v>1</v>
      </c>
      <c r="N166" s="102" t="s">
        <v>38</v>
      </c>
      <c r="P166" s="140">
        <f>O166*H166</f>
        <v>0</v>
      </c>
      <c r="Q166" s="140">
        <v>0</v>
      </c>
      <c r="R166" s="140">
        <f>Q166*H166</f>
        <v>0</v>
      </c>
      <c r="S166" s="140">
        <v>0</v>
      </c>
      <c r="T166" s="141">
        <f>S166*H166</f>
        <v>0</v>
      </c>
      <c r="AR166" s="142" t="s">
        <v>132</v>
      </c>
      <c r="AT166" s="142" t="s">
        <v>128</v>
      </c>
      <c r="AU166" s="142" t="s">
        <v>81</v>
      </c>
      <c r="AY166" s="12" t="s">
        <v>127</v>
      </c>
      <c r="BE166" s="143">
        <f>IF(N166="základní",J166,0)</f>
        <v>0</v>
      </c>
      <c r="BF166" s="143">
        <f>IF(N166="snížená",J166,0)</f>
        <v>0</v>
      </c>
      <c r="BG166" s="143">
        <f>IF(N166="zákl. přenesená",J166,0)</f>
        <v>0</v>
      </c>
      <c r="BH166" s="143">
        <f>IF(N166="sníž. přenesená",J166,0)</f>
        <v>0</v>
      </c>
      <c r="BI166" s="143">
        <f>IF(N166="nulová",J166,0)</f>
        <v>0</v>
      </c>
      <c r="BJ166" s="12" t="s">
        <v>81</v>
      </c>
      <c r="BK166" s="143">
        <f>ROUND(I166*H166,2)</f>
        <v>0</v>
      </c>
      <c r="BL166" s="12" t="s">
        <v>132</v>
      </c>
      <c r="BM166" s="142" t="s">
        <v>192</v>
      </c>
    </row>
    <row r="167" spans="2:65" s="1" customFormat="1" ht="39">
      <c r="B167" s="27"/>
      <c r="D167" s="144" t="s">
        <v>133</v>
      </c>
      <c r="F167" s="145" t="s">
        <v>145</v>
      </c>
      <c r="I167" s="106"/>
      <c r="L167" s="27"/>
      <c r="M167" s="146"/>
      <c r="T167" s="51"/>
      <c r="AT167" s="12" t="s">
        <v>133</v>
      </c>
      <c r="AU167" s="12" t="s">
        <v>81</v>
      </c>
    </row>
    <row r="168" spans="2:65" s="1" customFormat="1" ht="16.5" customHeight="1">
      <c r="B168" s="27"/>
      <c r="C168" s="131" t="s">
        <v>193</v>
      </c>
      <c r="D168" s="131" t="s">
        <v>128</v>
      </c>
      <c r="E168" s="132" t="s">
        <v>194</v>
      </c>
      <c r="F168" s="133" t="s">
        <v>195</v>
      </c>
      <c r="G168" s="134" t="s">
        <v>131</v>
      </c>
      <c r="H168" s="135">
        <v>3</v>
      </c>
      <c r="I168" s="136"/>
      <c r="J168" s="137">
        <f>ROUND(I168*H168,2)</f>
        <v>0</v>
      </c>
      <c r="K168" s="138"/>
      <c r="L168" s="27"/>
      <c r="M168" s="139" t="s">
        <v>1</v>
      </c>
      <c r="N168" s="102" t="s">
        <v>38</v>
      </c>
      <c r="P168" s="140">
        <f>O168*H168</f>
        <v>0</v>
      </c>
      <c r="Q168" s="140">
        <v>0</v>
      </c>
      <c r="R168" s="140">
        <f>Q168*H168</f>
        <v>0</v>
      </c>
      <c r="S168" s="140">
        <v>0</v>
      </c>
      <c r="T168" s="141">
        <f>S168*H168</f>
        <v>0</v>
      </c>
      <c r="AR168" s="142" t="s">
        <v>132</v>
      </c>
      <c r="AT168" s="142" t="s">
        <v>128</v>
      </c>
      <c r="AU168" s="142" t="s">
        <v>81</v>
      </c>
      <c r="AY168" s="12" t="s">
        <v>127</v>
      </c>
      <c r="BE168" s="143">
        <f>IF(N168="základní",J168,0)</f>
        <v>0</v>
      </c>
      <c r="BF168" s="143">
        <f>IF(N168="snížená",J168,0)</f>
        <v>0</v>
      </c>
      <c r="BG168" s="143">
        <f>IF(N168="zákl. přenesená",J168,0)</f>
        <v>0</v>
      </c>
      <c r="BH168" s="143">
        <f>IF(N168="sníž. přenesená",J168,0)</f>
        <v>0</v>
      </c>
      <c r="BI168" s="143">
        <f>IF(N168="nulová",J168,0)</f>
        <v>0</v>
      </c>
      <c r="BJ168" s="12" t="s">
        <v>81</v>
      </c>
      <c r="BK168" s="143">
        <f>ROUND(I168*H168,2)</f>
        <v>0</v>
      </c>
      <c r="BL168" s="12" t="s">
        <v>132</v>
      </c>
      <c r="BM168" s="142" t="s">
        <v>196</v>
      </c>
    </row>
    <row r="169" spans="2:65" s="1" customFormat="1" ht="39">
      <c r="B169" s="27"/>
      <c r="D169" s="144" t="s">
        <v>133</v>
      </c>
      <c r="F169" s="145" t="s">
        <v>197</v>
      </c>
      <c r="I169" s="106"/>
      <c r="L169" s="27"/>
      <c r="M169" s="146"/>
      <c r="T169" s="51"/>
      <c r="AT169" s="12" t="s">
        <v>133</v>
      </c>
      <c r="AU169" s="12" t="s">
        <v>81</v>
      </c>
    </row>
    <row r="170" spans="2:65" s="1" customFormat="1" ht="16.5" customHeight="1">
      <c r="B170" s="27"/>
      <c r="C170" s="131" t="s">
        <v>166</v>
      </c>
      <c r="D170" s="131" t="s">
        <v>128</v>
      </c>
      <c r="E170" s="132" t="s">
        <v>198</v>
      </c>
      <c r="F170" s="133" t="s">
        <v>199</v>
      </c>
      <c r="G170" s="134" t="s">
        <v>131</v>
      </c>
      <c r="H170" s="135">
        <v>1</v>
      </c>
      <c r="I170" s="136"/>
      <c r="J170" s="137">
        <f>ROUND(I170*H170,2)</f>
        <v>0</v>
      </c>
      <c r="K170" s="138"/>
      <c r="L170" s="27"/>
      <c r="M170" s="139" t="s">
        <v>1</v>
      </c>
      <c r="N170" s="102" t="s">
        <v>38</v>
      </c>
      <c r="P170" s="140">
        <f>O170*H170</f>
        <v>0</v>
      </c>
      <c r="Q170" s="140">
        <v>0</v>
      </c>
      <c r="R170" s="140">
        <f>Q170*H170</f>
        <v>0</v>
      </c>
      <c r="S170" s="140">
        <v>0</v>
      </c>
      <c r="T170" s="141">
        <f>S170*H170</f>
        <v>0</v>
      </c>
      <c r="AR170" s="142" t="s">
        <v>132</v>
      </c>
      <c r="AT170" s="142" t="s">
        <v>128</v>
      </c>
      <c r="AU170" s="142" t="s">
        <v>81</v>
      </c>
      <c r="AY170" s="12" t="s">
        <v>127</v>
      </c>
      <c r="BE170" s="143">
        <f>IF(N170="základní",J170,0)</f>
        <v>0</v>
      </c>
      <c r="BF170" s="143">
        <f>IF(N170="snížená",J170,0)</f>
        <v>0</v>
      </c>
      <c r="BG170" s="143">
        <f>IF(N170="zákl. přenesená",J170,0)</f>
        <v>0</v>
      </c>
      <c r="BH170" s="143">
        <f>IF(N170="sníž. přenesená",J170,0)</f>
        <v>0</v>
      </c>
      <c r="BI170" s="143">
        <f>IF(N170="nulová",J170,0)</f>
        <v>0</v>
      </c>
      <c r="BJ170" s="12" t="s">
        <v>81</v>
      </c>
      <c r="BK170" s="143">
        <f>ROUND(I170*H170,2)</f>
        <v>0</v>
      </c>
      <c r="BL170" s="12" t="s">
        <v>132</v>
      </c>
      <c r="BM170" s="142" t="s">
        <v>200</v>
      </c>
    </row>
    <row r="171" spans="2:65" s="1" customFormat="1" ht="16.5" customHeight="1">
      <c r="B171" s="27"/>
      <c r="C171" s="131" t="s">
        <v>201</v>
      </c>
      <c r="D171" s="131" t="s">
        <v>128</v>
      </c>
      <c r="E171" s="132" t="s">
        <v>202</v>
      </c>
      <c r="F171" s="133" t="s">
        <v>203</v>
      </c>
      <c r="G171" s="134" t="s">
        <v>131</v>
      </c>
      <c r="H171" s="135">
        <v>1</v>
      </c>
      <c r="I171" s="136"/>
      <c r="J171" s="137">
        <f>ROUND(I171*H171,2)</f>
        <v>0</v>
      </c>
      <c r="K171" s="138"/>
      <c r="L171" s="27"/>
      <c r="M171" s="139" t="s">
        <v>1</v>
      </c>
      <c r="N171" s="102" t="s">
        <v>38</v>
      </c>
      <c r="P171" s="140">
        <f>O171*H171</f>
        <v>0</v>
      </c>
      <c r="Q171" s="140">
        <v>0</v>
      </c>
      <c r="R171" s="140">
        <f>Q171*H171</f>
        <v>0</v>
      </c>
      <c r="S171" s="140">
        <v>0</v>
      </c>
      <c r="T171" s="141">
        <f>S171*H171</f>
        <v>0</v>
      </c>
      <c r="AR171" s="142" t="s">
        <v>132</v>
      </c>
      <c r="AT171" s="142" t="s">
        <v>128</v>
      </c>
      <c r="AU171" s="142" t="s">
        <v>81</v>
      </c>
      <c r="AY171" s="12" t="s">
        <v>127</v>
      </c>
      <c r="BE171" s="143">
        <f>IF(N171="základní",J171,0)</f>
        <v>0</v>
      </c>
      <c r="BF171" s="143">
        <f>IF(N171="snížená",J171,0)</f>
        <v>0</v>
      </c>
      <c r="BG171" s="143">
        <f>IF(N171="zákl. přenesená",J171,0)</f>
        <v>0</v>
      </c>
      <c r="BH171" s="143">
        <f>IF(N171="sníž. přenesená",J171,0)</f>
        <v>0</v>
      </c>
      <c r="BI171" s="143">
        <f>IF(N171="nulová",J171,0)</f>
        <v>0</v>
      </c>
      <c r="BJ171" s="12" t="s">
        <v>81</v>
      </c>
      <c r="BK171" s="143">
        <f>ROUND(I171*H171,2)</f>
        <v>0</v>
      </c>
      <c r="BL171" s="12" t="s">
        <v>132</v>
      </c>
      <c r="BM171" s="142" t="s">
        <v>204</v>
      </c>
    </row>
    <row r="172" spans="2:65" s="1" customFormat="1" ht="39">
      <c r="B172" s="27"/>
      <c r="D172" s="144" t="s">
        <v>133</v>
      </c>
      <c r="F172" s="145" t="s">
        <v>205</v>
      </c>
      <c r="I172" s="106"/>
      <c r="L172" s="27"/>
      <c r="M172" s="146"/>
      <c r="T172" s="51"/>
      <c r="AT172" s="12" t="s">
        <v>133</v>
      </c>
      <c r="AU172" s="12" t="s">
        <v>81</v>
      </c>
    </row>
    <row r="173" spans="2:65" s="1" customFormat="1" ht="21.75" customHeight="1">
      <c r="B173" s="27"/>
      <c r="C173" s="131" t="s">
        <v>170</v>
      </c>
      <c r="D173" s="131" t="s">
        <v>128</v>
      </c>
      <c r="E173" s="132" t="s">
        <v>206</v>
      </c>
      <c r="F173" s="133" t="s">
        <v>207</v>
      </c>
      <c r="G173" s="134" t="s">
        <v>131</v>
      </c>
      <c r="H173" s="135">
        <v>14</v>
      </c>
      <c r="I173" s="136"/>
      <c r="J173" s="137">
        <f>ROUND(I173*H173,2)</f>
        <v>0</v>
      </c>
      <c r="K173" s="138"/>
      <c r="L173" s="27"/>
      <c r="M173" s="139" t="s">
        <v>1</v>
      </c>
      <c r="N173" s="102" t="s">
        <v>38</v>
      </c>
      <c r="P173" s="140">
        <f>O173*H173</f>
        <v>0</v>
      </c>
      <c r="Q173" s="140">
        <v>0</v>
      </c>
      <c r="R173" s="140">
        <f>Q173*H173</f>
        <v>0</v>
      </c>
      <c r="S173" s="140">
        <v>0</v>
      </c>
      <c r="T173" s="141">
        <f>S173*H173</f>
        <v>0</v>
      </c>
      <c r="AR173" s="142" t="s">
        <v>132</v>
      </c>
      <c r="AT173" s="142" t="s">
        <v>128</v>
      </c>
      <c r="AU173" s="142" t="s">
        <v>81</v>
      </c>
      <c r="AY173" s="12" t="s">
        <v>127</v>
      </c>
      <c r="BE173" s="143">
        <f>IF(N173="základní",J173,0)</f>
        <v>0</v>
      </c>
      <c r="BF173" s="143">
        <f>IF(N173="snížená",J173,0)</f>
        <v>0</v>
      </c>
      <c r="BG173" s="143">
        <f>IF(N173="zákl. přenesená",J173,0)</f>
        <v>0</v>
      </c>
      <c r="BH173" s="143">
        <f>IF(N173="sníž. přenesená",J173,0)</f>
        <v>0</v>
      </c>
      <c r="BI173" s="143">
        <f>IF(N173="nulová",J173,0)</f>
        <v>0</v>
      </c>
      <c r="BJ173" s="12" t="s">
        <v>81</v>
      </c>
      <c r="BK173" s="143">
        <f>ROUND(I173*H173,2)</f>
        <v>0</v>
      </c>
      <c r="BL173" s="12" t="s">
        <v>132</v>
      </c>
      <c r="BM173" s="142" t="s">
        <v>208</v>
      </c>
    </row>
    <row r="174" spans="2:65" s="1" customFormat="1" ht="39">
      <c r="B174" s="27"/>
      <c r="D174" s="144" t="s">
        <v>133</v>
      </c>
      <c r="F174" s="145" t="s">
        <v>209</v>
      </c>
      <c r="I174" s="106"/>
      <c r="L174" s="27"/>
      <c r="M174" s="146"/>
      <c r="T174" s="51"/>
      <c r="AT174" s="12" t="s">
        <v>133</v>
      </c>
      <c r="AU174" s="12" t="s">
        <v>81</v>
      </c>
    </row>
    <row r="175" spans="2:65" s="1" customFormat="1" ht="21.75" customHeight="1">
      <c r="B175" s="27"/>
      <c r="C175" s="131" t="s">
        <v>7</v>
      </c>
      <c r="D175" s="131" t="s">
        <v>128</v>
      </c>
      <c r="E175" s="132" t="s">
        <v>210</v>
      </c>
      <c r="F175" s="133" t="s">
        <v>211</v>
      </c>
      <c r="G175" s="134" t="s">
        <v>131</v>
      </c>
      <c r="H175" s="135">
        <v>6</v>
      </c>
      <c r="I175" s="136"/>
      <c r="J175" s="137">
        <f>ROUND(I175*H175,2)</f>
        <v>0</v>
      </c>
      <c r="K175" s="138"/>
      <c r="L175" s="27"/>
      <c r="M175" s="139" t="s">
        <v>1</v>
      </c>
      <c r="N175" s="102" t="s">
        <v>38</v>
      </c>
      <c r="P175" s="140">
        <f>O175*H175</f>
        <v>0</v>
      </c>
      <c r="Q175" s="140">
        <v>0</v>
      </c>
      <c r="R175" s="140">
        <f>Q175*H175</f>
        <v>0</v>
      </c>
      <c r="S175" s="140">
        <v>0</v>
      </c>
      <c r="T175" s="141">
        <f>S175*H175</f>
        <v>0</v>
      </c>
      <c r="AR175" s="142" t="s">
        <v>132</v>
      </c>
      <c r="AT175" s="142" t="s">
        <v>128</v>
      </c>
      <c r="AU175" s="142" t="s">
        <v>81</v>
      </c>
      <c r="AY175" s="12" t="s">
        <v>127</v>
      </c>
      <c r="BE175" s="143">
        <f>IF(N175="základní",J175,0)</f>
        <v>0</v>
      </c>
      <c r="BF175" s="143">
        <f>IF(N175="snížená",J175,0)</f>
        <v>0</v>
      </c>
      <c r="BG175" s="143">
        <f>IF(N175="zákl. přenesená",J175,0)</f>
        <v>0</v>
      </c>
      <c r="BH175" s="143">
        <f>IF(N175="sníž. přenesená",J175,0)</f>
        <v>0</v>
      </c>
      <c r="BI175" s="143">
        <f>IF(N175="nulová",J175,0)</f>
        <v>0</v>
      </c>
      <c r="BJ175" s="12" t="s">
        <v>81</v>
      </c>
      <c r="BK175" s="143">
        <f>ROUND(I175*H175,2)</f>
        <v>0</v>
      </c>
      <c r="BL175" s="12" t="s">
        <v>132</v>
      </c>
      <c r="BM175" s="142" t="s">
        <v>212</v>
      </c>
    </row>
    <row r="176" spans="2:65" s="1" customFormat="1" ht="16.5" customHeight="1">
      <c r="B176" s="27"/>
      <c r="C176" s="131" t="s">
        <v>174</v>
      </c>
      <c r="D176" s="131" t="s">
        <v>128</v>
      </c>
      <c r="E176" s="132" t="s">
        <v>213</v>
      </c>
      <c r="F176" s="133" t="s">
        <v>214</v>
      </c>
      <c r="G176" s="134" t="s">
        <v>131</v>
      </c>
      <c r="H176" s="135">
        <v>3</v>
      </c>
      <c r="I176" s="136"/>
      <c r="J176" s="137">
        <f>ROUND(I176*H176,2)</f>
        <v>0</v>
      </c>
      <c r="K176" s="138"/>
      <c r="L176" s="27"/>
      <c r="M176" s="139" t="s">
        <v>1</v>
      </c>
      <c r="N176" s="102" t="s">
        <v>38</v>
      </c>
      <c r="P176" s="140">
        <f>O176*H176</f>
        <v>0</v>
      </c>
      <c r="Q176" s="140">
        <v>0</v>
      </c>
      <c r="R176" s="140">
        <f>Q176*H176</f>
        <v>0</v>
      </c>
      <c r="S176" s="140">
        <v>0</v>
      </c>
      <c r="T176" s="141">
        <f>S176*H176</f>
        <v>0</v>
      </c>
      <c r="AR176" s="142" t="s">
        <v>132</v>
      </c>
      <c r="AT176" s="142" t="s">
        <v>128</v>
      </c>
      <c r="AU176" s="142" t="s">
        <v>81</v>
      </c>
      <c r="AY176" s="12" t="s">
        <v>127</v>
      </c>
      <c r="BE176" s="143">
        <f>IF(N176="základní",J176,0)</f>
        <v>0</v>
      </c>
      <c r="BF176" s="143">
        <f>IF(N176="snížená",J176,0)</f>
        <v>0</v>
      </c>
      <c r="BG176" s="143">
        <f>IF(N176="zákl. přenesená",J176,0)</f>
        <v>0</v>
      </c>
      <c r="BH176" s="143">
        <f>IF(N176="sníž. přenesená",J176,0)</f>
        <v>0</v>
      </c>
      <c r="BI176" s="143">
        <f>IF(N176="nulová",J176,0)</f>
        <v>0</v>
      </c>
      <c r="BJ176" s="12" t="s">
        <v>81</v>
      </c>
      <c r="BK176" s="143">
        <f>ROUND(I176*H176,2)</f>
        <v>0</v>
      </c>
      <c r="BL176" s="12" t="s">
        <v>132</v>
      </c>
      <c r="BM176" s="142" t="s">
        <v>215</v>
      </c>
    </row>
    <row r="177" spans="2:65" s="1" customFormat="1" ht="39">
      <c r="B177" s="27"/>
      <c r="D177" s="144" t="s">
        <v>133</v>
      </c>
      <c r="F177" s="145" t="s">
        <v>216</v>
      </c>
      <c r="I177" s="106"/>
      <c r="L177" s="27"/>
      <c r="M177" s="146"/>
      <c r="T177" s="51"/>
      <c r="AT177" s="12" t="s">
        <v>133</v>
      </c>
      <c r="AU177" s="12" t="s">
        <v>81</v>
      </c>
    </row>
    <row r="178" spans="2:65" s="1" customFormat="1" ht="16.5" customHeight="1">
      <c r="B178" s="27"/>
      <c r="C178" s="131" t="s">
        <v>217</v>
      </c>
      <c r="D178" s="131" t="s">
        <v>128</v>
      </c>
      <c r="E178" s="132" t="s">
        <v>218</v>
      </c>
      <c r="F178" s="133" t="s">
        <v>219</v>
      </c>
      <c r="G178" s="134" t="s">
        <v>131</v>
      </c>
      <c r="H178" s="135">
        <v>1</v>
      </c>
      <c r="I178" s="136"/>
      <c r="J178" s="137">
        <f>ROUND(I178*H178,2)</f>
        <v>0</v>
      </c>
      <c r="K178" s="138"/>
      <c r="L178" s="27"/>
      <c r="M178" s="139" t="s">
        <v>1</v>
      </c>
      <c r="N178" s="102" t="s">
        <v>38</v>
      </c>
      <c r="P178" s="140">
        <f>O178*H178</f>
        <v>0</v>
      </c>
      <c r="Q178" s="140">
        <v>0</v>
      </c>
      <c r="R178" s="140">
        <f>Q178*H178</f>
        <v>0</v>
      </c>
      <c r="S178" s="140">
        <v>0</v>
      </c>
      <c r="T178" s="141">
        <f>S178*H178</f>
        <v>0</v>
      </c>
      <c r="AR178" s="142" t="s">
        <v>132</v>
      </c>
      <c r="AT178" s="142" t="s">
        <v>128</v>
      </c>
      <c r="AU178" s="142" t="s">
        <v>81</v>
      </c>
      <c r="AY178" s="12" t="s">
        <v>127</v>
      </c>
      <c r="BE178" s="143">
        <f>IF(N178="základní",J178,0)</f>
        <v>0</v>
      </c>
      <c r="BF178" s="143">
        <f>IF(N178="snížená",J178,0)</f>
        <v>0</v>
      </c>
      <c r="BG178" s="143">
        <f>IF(N178="zákl. přenesená",J178,0)</f>
        <v>0</v>
      </c>
      <c r="BH178" s="143">
        <f>IF(N178="sníž. přenesená",J178,0)</f>
        <v>0</v>
      </c>
      <c r="BI178" s="143">
        <f>IF(N178="nulová",J178,0)</f>
        <v>0</v>
      </c>
      <c r="BJ178" s="12" t="s">
        <v>81</v>
      </c>
      <c r="BK178" s="143">
        <f>ROUND(I178*H178,2)</f>
        <v>0</v>
      </c>
      <c r="BL178" s="12" t="s">
        <v>132</v>
      </c>
      <c r="BM178" s="142" t="s">
        <v>220</v>
      </c>
    </row>
    <row r="179" spans="2:65" s="1" customFormat="1" ht="48.75">
      <c r="B179" s="27"/>
      <c r="D179" s="144" t="s">
        <v>133</v>
      </c>
      <c r="F179" s="145" t="s">
        <v>221</v>
      </c>
      <c r="I179" s="106"/>
      <c r="L179" s="27"/>
      <c r="M179" s="146"/>
      <c r="T179" s="51"/>
      <c r="AT179" s="12" t="s">
        <v>133</v>
      </c>
      <c r="AU179" s="12" t="s">
        <v>81</v>
      </c>
    </row>
    <row r="180" spans="2:65" s="1" customFormat="1" ht="16.5" customHeight="1">
      <c r="B180" s="27"/>
      <c r="C180" s="131" t="s">
        <v>177</v>
      </c>
      <c r="D180" s="131" t="s">
        <v>128</v>
      </c>
      <c r="E180" s="132" t="s">
        <v>222</v>
      </c>
      <c r="F180" s="133" t="s">
        <v>223</v>
      </c>
      <c r="G180" s="134" t="s">
        <v>131</v>
      </c>
      <c r="H180" s="135">
        <v>1</v>
      </c>
      <c r="I180" s="136"/>
      <c r="J180" s="137">
        <f>ROUND(I180*H180,2)</f>
        <v>0</v>
      </c>
      <c r="K180" s="138"/>
      <c r="L180" s="27"/>
      <c r="M180" s="139" t="s">
        <v>1</v>
      </c>
      <c r="N180" s="102" t="s">
        <v>38</v>
      </c>
      <c r="P180" s="140">
        <f>O180*H180</f>
        <v>0</v>
      </c>
      <c r="Q180" s="140">
        <v>0</v>
      </c>
      <c r="R180" s="140">
        <f>Q180*H180</f>
        <v>0</v>
      </c>
      <c r="S180" s="140">
        <v>0</v>
      </c>
      <c r="T180" s="141">
        <f>S180*H180</f>
        <v>0</v>
      </c>
      <c r="AR180" s="142" t="s">
        <v>132</v>
      </c>
      <c r="AT180" s="142" t="s">
        <v>128</v>
      </c>
      <c r="AU180" s="142" t="s">
        <v>81</v>
      </c>
      <c r="AY180" s="12" t="s">
        <v>127</v>
      </c>
      <c r="BE180" s="143">
        <f>IF(N180="základní",J180,0)</f>
        <v>0</v>
      </c>
      <c r="BF180" s="143">
        <f>IF(N180="snížená",J180,0)</f>
        <v>0</v>
      </c>
      <c r="BG180" s="143">
        <f>IF(N180="zákl. přenesená",J180,0)</f>
        <v>0</v>
      </c>
      <c r="BH180" s="143">
        <f>IF(N180="sníž. přenesená",J180,0)</f>
        <v>0</v>
      </c>
      <c r="BI180" s="143">
        <f>IF(N180="nulová",J180,0)</f>
        <v>0</v>
      </c>
      <c r="BJ180" s="12" t="s">
        <v>81</v>
      </c>
      <c r="BK180" s="143">
        <f>ROUND(I180*H180,2)</f>
        <v>0</v>
      </c>
      <c r="BL180" s="12" t="s">
        <v>132</v>
      </c>
      <c r="BM180" s="142" t="s">
        <v>224</v>
      </c>
    </row>
    <row r="181" spans="2:65" s="1" customFormat="1" ht="48.75">
      <c r="B181" s="27"/>
      <c r="D181" s="144" t="s">
        <v>133</v>
      </c>
      <c r="F181" s="145" t="s">
        <v>225</v>
      </c>
      <c r="I181" s="106"/>
      <c r="L181" s="27"/>
      <c r="M181" s="146"/>
      <c r="T181" s="51"/>
      <c r="AT181" s="12" t="s">
        <v>133</v>
      </c>
      <c r="AU181" s="12" t="s">
        <v>81</v>
      </c>
    </row>
    <row r="182" spans="2:65" s="1" customFormat="1" ht="16.5" customHeight="1">
      <c r="B182" s="27"/>
      <c r="C182" s="131" t="s">
        <v>226</v>
      </c>
      <c r="D182" s="131" t="s">
        <v>128</v>
      </c>
      <c r="E182" s="132" t="s">
        <v>227</v>
      </c>
      <c r="F182" s="133" t="s">
        <v>228</v>
      </c>
      <c r="G182" s="134" t="s">
        <v>131</v>
      </c>
      <c r="H182" s="135">
        <v>59</v>
      </c>
      <c r="I182" s="136"/>
      <c r="J182" s="137">
        <f t="shared" ref="J182:J187" si="5">ROUND(I182*H182,2)</f>
        <v>0</v>
      </c>
      <c r="K182" s="138"/>
      <c r="L182" s="27"/>
      <c r="M182" s="139" t="s">
        <v>1</v>
      </c>
      <c r="N182" s="102" t="s">
        <v>38</v>
      </c>
      <c r="P182" s="140">
        <f t="shared" ref="P182:P187" si="6">O182*H182</f>
        <v>0</v>
      </c>
      <c r="Q182" s="140">
        <v>0</v>
      </c>
      <c r="R182" s="140">
        <f t="shared" ref="R182:R187" si="7">Q182*H182</f>
        <v>0</v>
      </c>
      <c r="S182" s="140">
        <v>0</v>
      </c>
      <c r="T182" s="141">
        <f t="shared" ref="T182:T187" si="8">S182*H182</f>
        <v>0</v>
      </c>
      <c r="AR182" s="142" t="s">
        <v>132</v>
      </c>
      <c r="AT182" s="142" t="s">
        <v>128</v>
      </c>
      <c r="AU182" s="142" t="s">
        <v>81</v>
      </c>
      <c r="AY182" s="12" t="s">
        <v>127</v>
      </c>
      <c r="BE182" s="143">
        <f t="shared" ref="BE182:BE187" si="9">IF(N182="základní",J182,0)</f>
        <v>0</v>
      </c>
      <c r="BF182" s="143">
        <f t="shared" ref="BF182:BF187" si="10">IF(N182="snížená",J182,0)</f>
        <v>0</v>
      </c>
      <c r="BG182" s="143">
        <f t="shared" ref="BG182:BG187" si="11">IF(N182="zákl. přenesená",J182,0)</f>
        <v>0</v>
      </c>
      <c r="BH182" s="143">
        <f t="shared" ref="BH182:BH187" si="12">IF(N182="sníž. přenesená",J182,0)</f>
        <v>0</v>
      </c>
      <c r="BI182" s="143">
        <f t="shared" ref="BI182:BI187" si="13">IF(N182="nulová",J182,0)</f>
        <v>0</v>
      </c>
      <c r="BJ182" s="12" t="s">
        <v>81</v>
      </c>
      <c r="BK182" s="143">
        <f t="shared" ref="BK182:BK187" si="14">ROUND(I182*H182,2)</f>
        <v>0</v>
      </c>
      <c r="BL182" s="12" t="s">
        <v>132</v>
      </c>
      <c r="BM182" s="142" t="s">
        <v>229</v>
      </c>
    </row>
    <row r="183" spans="2:65" s="1" customFormat="1" ht="16.5" customHeight="1">
      <c r="B183" s="27"/>
      <c r="C183" s="131" t="s">
        <v>181</v>
      </c>
      <c r="D183" s="131" t="s">
        <v>128</v>
      </c>
      <c r="E183" s="132" t="s">
        <v>230</v>
      </c>
      <c r="F183" s="133" t="s">
        <v>231</v>
      </c>
      <c r="G183" s="134" t="s">
        <v>131</v>
      </c>
      <c r="H183" s="135">
        <v>2</v>
      </c>
      <c r="I183" s="136"/>
      <c r="J183" s="137">
        <f t="shared" si="5"/>
        <v>0</v>
      </c>
      <c r="K183" s="138"/>
      <c r="L183" s="27"/>
      <c r="M183" s="139" t="s">
        <v>1</v>
      </c>
      <c r="N183" s="102" t="s">
        <v>38</v>
      </c>
      <c r="P183" s="140">
        <f t="shared" si="6"/>
        <v>0</v>
      </c>
      <c r="Q183" s="140">
        <v>0</v>
      </c>
      <c r="R183" s="140">
        <f t="shared" si="7"/>
        <v>0</v>
      </c>
      <c r="S183" s="140">
        <v>0</v>
      </c>
      <c r="T183" s="141">
        <f t="shared" si="8"/>
        <v>0</v>
      </c>
      <c r="AR183" s="142" t="s">
        <v>132</v>
      </c>
      <c r="AT183" s="142" t="s">
        <v>128</v>
      </c>
      <c r="AU183" s="142" t="s">
        <v>81</v>
      </c>
      <c r="AY183" s="12" t="s">
        <v>127</v>
      </c>
      <c r="BE183" s="143">
        <f t="shared" si="9"/>
        <v>0</v>
      </c>
      <c r="BF183" s="143">
        <f t="shared" si="10"/>
        <v>0</v>
      </c>
      <c r="BG183" s="143">
        <f t="shared" si="11"/>
        <v>0</v>
      </c>
      <c r="BH183" s="143">
        <f t="shared" si="12"/>
        <v>0</v>
      </c>
      <c r="BI183" s="143">
        <f t="shared" si="13"/>
        <v>0</v>
      </c>
      <c r="BJ183" s="12" t="s">
        <v>81</v>
      </c>
      <c r="BK183" s="143">
        <f t="shared" si="14"/>
        <v>0</v>
      </c>
      <c r="BL183" s="12" t="s">
        <v>132</v>
      </c>
      <c r="BM183" s="142" t="s">
        <v>232</v>
      </c>
    </row>
    <row r="184" spans="2:65" s="1" customFormat="1" ht="16.5" customHeight="1">
      <c r="B184" s="27"/>
      <c r="C184" s="131" t="s">
        <v>233</v>
      </c>
      <c r="D184" s="131" t="s">
        <v>128</v>
      </c>
      <c r="E184" s="132" t="s">
        <v>234</v>
      </c>
      <c r="F184" s="133" t="s">
        <v>235</v>
      </c>
      <c r="G184" s="134" t="s">
        <v>131</v>
      </c>
      <c r="H184" s="135">
        <v>1</v>
      </c>
      <c r="I184" s="136"/>
      <c r="J184" s="137">
        <f t="shared" si="5"/>
        <v>0</v>
      </c>
      <c r="K184" s="138"/>
      <c r="L184" s="27"/>
      <c r="M184" s="139" t="s">
        <v>1</v>
      </c>
      <c r="N184" s="102" t="s">
        <v>38</v>
      </c>
      <c r="P184" s="140">
        <f t="shared" si="6"/>
        <v>0</v>
      </c>
      <c r="Q184" s="140">
        <v>0</v>
      </c>
      <c r="R184" s="140">
        <f t="shared" si="7"/>
        <v>0</v>
      </c>
      <c r="S184" s="140">
        <v>0</v>
      </c>
      <c r="T184" s="141">
        <f t="shared" si="8"/>
        <v>0</v>
      </c>
      <c r="AR184" s="142" t="s">
        <v>132</v>
      </c>
      <c r="AT184" s="142" t="s">
        <v>128</v>
      </c>
      <c r="AU184" s="142" t="s">
        <v>81</v>
      </c>
      <c r="AY184" s="12" t="s">
        <v>127</v>
      </c>
      <c r="BE184" s="143">
        <f t="shared" si="9"/>
        <v>0</v>
      </c>
      <c r="BF184" s="143">
        <f t="shared" si="10"/>
        <v>0</v>
      </c>
      <c r="BG184" s="143">
        <f t="shared" si="11"/>
        <v>0</v>
      </c>
      <c r="BH184" s="143">
        <f t="shared" si="12"/>
        <v>0</v>
      </c>
      <c r="BI184" s="143">
        <f t="shared" si="13"/>
        <v>0</v>
      </c>
      <c r="BJ184" s="12" t="s">
        <v>81</v>
      </c>
      <c r="BK184" s="143">
        <f t="shared" si="14"/>
        <v>0</v>
      </c>
      <c r="BL184" s="12" t="s">
        <v>132</v>
      </c>
      <c r="BM184" s="142" t="s">
        <v>236</v>
      </c>
    </row>
    <row r="185" spans="2:65" s="1" customFormat="1" ht="16.5" customHeight="1">
      <c r="B185" s="27"/>
      <c r="C185" s="131" t="s">
        <v>185</v>
      </c>
      <c r="D185" s="131" t="s">
        <v>128</v>
      </c>
      <c r="E185" s="132" t="s">
        <v>237</v>
      </c>
      <c r="F185" s="133" t="s">
        <v>238</v>
      </c>
      <c r="G185" s="134" t="s">
        <v>131</v>
      </c>
      <c r="H185" s="135">
        <v>53</v>
      </c>
      <c r="I185" s="136"/>
      <c r="J185" s="137">
        <f t="shared" si="5"/>
        <v>0</v>
      </c>
      <c r="K185" s="138"/>
      <c r="L185" s="27"/>
      <c r="M185" s="139" t="s">
        <v>1</v>
      </c>
      <c r="N185" s="102" t="s">
        <v>38</v>
      </c>
      <c r="P185" s="140">
        <f t="shared" si="6"/>
        <v>0</v>
      </c>
      <c r="Q185" s="140">
        <v>0</v>
      </c>
      <c r="R185" s="140">
        <f t="shared" si="7"/>
        <v>0</v>
      </c>
      <c r="S185" s="140">
        <v>0</v>
      </c>
      <c r="T185" s="141">
        <f t="shared" si="8"/>
        <v>0</v>
      </c>
      <c r="AR185" s="142" t="s">
        <v>132</v>
      </c>
      <c r="AT185" s="142" t="s">
        <v>128</v>
      </c>
      <c r="AU185" s="142" t="s">
        <v>81</v>
      </c>
      <c r="AY185" s="12" t="s">
        <v>127</v>
      </c>
      <c r="BE185" s="143">
        <f t="shared" si="9"/>
        <v>0</v>
      </c>
      <c r="BF185" s="143">
        <f t="shared" si="10"/>
        <v>0</v>
      </c>
      <c r="BG185" s="143">
        <f t="shared" si="11"/>
        <v>0</v>
      </c>
      <c r="BH185" s="143">
        <f t="shared" si="12"/>
        <v>0</v>
      </c>
      <c r="BI185" s="143">
        <f t="shared" si="13"/>
        <v>0</v>
      </c>
      <c r="BJ185" s="12" t="s">
        <v>81</v>
      </c>
      <c r="BK185" s="143">
        <f t="shared" si="14"/>
        <v>0</v>
      </c>
      <c r="BL185" s="12" t="s">
        <v>132</v>
      </c>
      <c r="BM185" s="142" t="s">
        <v>239</v>
      </c>
    </row>
    <row r="186" spans="2:65" s="1" customFormat="1" ht="16.5" customHeight="1">
      <c r="B186" s="27"/>
      <c r="C186" s="131" t="s">
        <v>240</v>
      </c>
      <c r="D186" s="131" t="s">
        <v>128</v>
      </c>
      <c r="E186" s="132" t="s">
        <v>241</v>
      </c>
      <c r="F186" s="133" t="s">
        <v>242</v>
      </c>
      <c r="G186" s="134" t="s">
        <v>131</v>
      </c>
      <c r="H186" s="135">
        <v>1</v>
      </c>
      <c r="I186" s="136"/>
      <c r="J186" s="137">
        <f t="shared" si="5"/>
        <v>0</v>
      </c>
      <c r="K186" s="138"/>
      <c r="L186" s="27"/>
      <c r="M186" s="139" t="s">
        <v>1</v>
      </c>
      <c r="N186" s="102" t="s">
        <v>38</v>
      </c>
      <c r="P186" s="140">
        <f t="shared" si="6"/>
        <v>0</v>
      </c>
      <c r="Q186" s="140">
        <v>0</v>
      </c>
      <c r="R186" s="140">
        <f t="shared" si="7"/>
        <v>0</v>
      </c>
      <c r="S186" s="140">
        <v>0</v>
      </c>
      <c r="T186" s="141">
        <f t="shared" si="8"/>
        <v>0</v>
      </c>
      <c r="AR186" s="142" t="s">
        <v>132</v>
      </c>
      <c r="AT186" s="142" t="s">
        <v>128</v>
      </c>
      <c r="AU186" s="142" t="s">
        <v>81</v>
      </c>
      <c r="AY186" s="12" t="s">
        <v>127</v>
      </c>
      <c r="BE186" s="143">
        <f t="shared" si="9"/>
        <v>0</v>
      </c>
      <c r="BF186" s="143">
        <f t="shared" si="10"/>
        <v>0</v>
      </c>
      <c r="BG186" s="143">
        <f t="shared" si="11"/>
        <v>0</v>
      </c>
      <c r="BH186" s="143">
        <f t="shared" si="12"/>
        <v>0</v>
      </c>
      <c r="BI186" s="143">
        <f t="shared" si="13"/>
        <v>0</v>
      </c>
      <c r="BJ186" s="12" t="s">
        <v>81</v>
      </c>
      <c r="BK186" s="143">
        <f t="shared" si="14"/>
        <v>0</v>
      </c>
      <c r="BL186" s="12" t="s">
        <v>132</v>
      </c>
      <c r="BM186" s="142" t="s">
        <v>243</v>
      </c>
    </row>
    <row r="187" spans="2:65" s="1" customFormat="1" ht="16.5" customHeight="1">
      <c r="B187" s="27"/>
      <c r="C187" s="131" t="s">
        <v>189</v>
      </c>
      <c r="D187" s="131" t="s">
        <v>128</v>
      </c>
      <c r="E187" s="132" t="s">
        <v>244</v>
      </c>
      <c r="F187" s="133" t="s">
        <v>245</v>
      </c>
      <c r="G187" s="134" t="s">
        <v>131</v>
      </c>
      <c r="H187" s="135">
        <v>1</v>
      </c>
      <c r="I187" s="136"/>
      <c r="J187" s="137">
        <f t="shared" si="5"/>
        <v>0</v>
      </c>
      <c r="K187" s="138"/>
      <c r="L187" s="27"/>
      <c r="M187" s="139" t="s">
        <v>1</v>
      </c>
      <c r="N187" s="102" t="s">
        <v>38</v>
      </c>
      <c r="P187" s="140">
        <f t="shared" si="6"/>
        <v>0</v>
      </c>
      <c r="Q187" s="140">
        <v>0</v>
      </c>
      <c r="R187" s="140">
        <f t="shared" si="7"/>
        <v>0</v>
      </c>
      <c r="S187" s="140">
        <v>0</v>
      </c>
      <c r="T187" s="141">
        <f t="shared" si="8"/>
        <v>0</v>
      </c>
      <c r="AR187" s="142" t="s">
        <v>132</v>
      </c>
      <c r="AT187" s="142" t="s">
        <v>128</v>
      </c>
      <c r="AU187" s="142" t="s">
        <v>81</v>
      </c>
      <c r="AY187" s="12" t="s">
        <v>127</v>
      </c>
      <c r="BE187" s="143">
        <f t="shared" si="9"/>
        <v>0</v>
      </c>
      <c r="BF187" s="143">
        <f t="shared" si="10"/>
        <v>0</v>
      </c>
      <c r="BG187" s="143">
        <f t="shared" si="11"/>
        <v>0</v>
      </c>
      <c r="BH187" s="143">
        <f t="shared" si="12"/>
        <v>0</v>
      </c>
      <c r="BI187" s="143">
        <f t="shared" si="13"/>
        <v>0</v>
      </c>
      <c r="BJ187" s="12" t="s">
        <v>81</v>
      </c>
      <c r="BK187" s="143">
        <f t="shared" si="14"/>
        <v>0</v>
      </c>
      <c r="BL187" s="12" t="s">
        <v>132</v>
      </c>
      <c r="BM187" s="142" t="s">
        <v>246</v>
      </c>
    </row>
    <row r="188" spans="2:65" s="1" customFormat="1" ht="19.5">
      <c r="B188" s="27"/>
      <c r="D188" s="144" t="s">
        <v>133</v>
      </c>
      <c r="F188" s="145" t="s">
        <v>247</v>
      </c>
      <c r="I188" s="106"/>
      <c r="L188" s="27"/>
      <c r="M188" s="146"/>
      <c r="T188" s="51"/>
      <c r="AT188" s="12" t="s">
        <v>133</v>
      </c>
      <c r="AU188" s="12" t="s">
        <v>81</v>
      </c>
    </row>
    <row r="189" spans="2:65" s="1" customFormat="1" ht="16.5" customHeight="1">
      <c r="B189" s="27"/>
      <c r="C189" s="131" t="s">
        <v>248</v>
      </c>
      <c r="D189" s="131" t="s">
        <v>128</v>
      </c>
      <c r="E189" s="132" t="s">
        <v>249</v>
      </c>
      <c r="F189" s="133" t="s">
        <v>250</v>
      </c>
      <c r="G189" s="134" t="s">
        <v>131</v>
      </c>
      <c r="H189" s="135">
        <v>5</v>
      </c>
      <c r="I189" s="136"/>
      <c r="J189" s="137">
        <f>ROUND(I189*H189,2)</f>
        <v>0</v>
      </c>
      <c r="K189" s="138"/>
      <c r="L189" s="27"/>
      <c r="M189" s="139" t="s">
        <v>1</v>
      </c>
      <c r="N189" s="102" t="s">
        <v>38</v>
      </c>
      <c r="P189" s="140">
        <f>O189*H189</f>
        <v>0</v>
      </c>
      <c r="Q189" s="140">
        <v>0</v>
      </c>
      <c r="R189" s="140">
        <f>Q189*H189</f>
        <v>0</v>
      </c>
      <c r="S189" s="140">
        <v>0</v>
      </c>
      <c r="T189" s="141">
        <f>S189*H189</f>
        <v>0</v>
      </c>
      <c r="AR189" s="142" t="s">
        <v>132</v>
      </c>
      <c r="AT189" s="142" t="s">
        <v>128</v>
      </c>
      <c r="AU189" s="142" t="s">
        <v>81</v>
      </c>
      <c r="AY189" s="12" t="s">
        <v>127</v>
      </c>
      <c r="BE189" s="143">
        <f>IF(N189="základní",J189,0)</f>
        <v>0</v>
      </c>
      <c r="BF189" s="143">
        <f>IF(N189="snížená",J189,0)</f>
        <v>0</v>
      </c>
      <c r="BG189" s="143">
        <f>IF(N189="zákl. přenesená",J189,0)</f>
        <v>0</v>
      </c>
      <c r="BH189" s="143">
        <f>IF(N189="sníž. přenesená",J189,0)</f>
        <v>0</v>
      </c>
      <c r="BI189" s="143">
        <f>IF(N189="nulová",J189,0)</f>
        <v>0</v>
      </c>
      <c r="BJ189" s="12" t="s">
        <v>81</v>
      </c>
      <c r="BK189" s="143">
        <f>ROUND(I189*H189,2)</f>
        <v>0</v>
      </c>
      <c r="BL189" s="12" t="s">
        <v>132</v>
      </c>
      <c r="BM189" s="142" t="s">
        <v>251</v>
      </c>
    </row>
    <row r="190" spans="2:65" s="1" customFormat="1" ht="16.5" customHeight="1">
      <c r="B190" s="27"/>
      <c r="C190" s="131" t="s">
        <v>192</v>
      </c>
      <c r="D190" s="131" t="s">
        <v>128</v>
      </c>
      <c r="E190" s="132" t="s">
        <v>252</v>
      </c>
      <c r="F190" s="133" t="s">
        <v>253</v>
      </c>
      <c r="G190" s="134" t="s">
        <v>131</v>
      </c>
      <c r="H190" s="135">
        <v>6</v>
      </c>
      <c r="I190" s="136"/>
      <c r="J190" s="137">
        <f>ROUND(I190*H190,2)</f>
        <v>0</v>
      </c>
      <c r="K190" s="138"/>
      <c r="L190" s="27"/>
      <c r="M190" s="139" t="s">
        <v>1</v>
      </c>
      <c r="N190" s="102" t="s">
        <v>38</v>
      </c>
      <c r="P190" s="140">
        <f>O190*H190</f>
        <v>0</v>
      </c>
      <c r="Q190" s="140">
        <v>0</v>
      </c>
      <c r="R190" s="140">
        <f>Q190*H190</f>
        <v>0</v>
      </c>
      <c r="S190" s="140">
        <v>0</v>
      </c>
      <c r="T190" s="141">
        <f>S190*H190</f>
        <v>0</v>
      </c>
      <c r="AR190" s="142" t="s">
        <v>132</v>
      </c>
      <c r="AT190" s="142" t="s">
        <v>128</v>
      </c>
      <c r="AU190" s="142" t="s">
        <v>81</v>
      </c>
      <c r="AY190" s="12" t="s">
        <v>127</v>
      </c>
      <c r="BE190" s="143">
        <f>IF(N190="základní",J190,0)</f>
        <v>0</v>
      </c>
      <c r="BF190" s="143">
        <f>IF(N190="snížená",J190,0)</f>
        <v>0</v>
      </c>
      <c r="BG190" s="143">
        <f>IF(N190="zákl. přenesená",J190,0)</f>
        <v>0</v>
      </c>
      <c r="BH190" s="143">
        <f>IF(N190="sníž. přenesená",J190,0)</f>
        <v>0</v>
      </c>
      <c r="BI190" s="143">
        <f>IF(N190="nulová",J190,0)</f>
        <v>0</v>
      </c>
      <c r="BJ190" s="12" t="s">
        <v>81</v>
      </c>
      <c r="BK190" s="143">
        <f>ROUND(I190*H190,2)</f>
        <v>0</v>
      </c>
      <c r="BL190" s="12" t="s">
        <v>132</v>
      </c>
      <c r="BM190" s="142" t="s">
        <v>254</v>
      </c>
    </row>
    <row r="191" spans="2:65" s="1" customFormat="1" ht="29.25">
      <c r="B191" s="27"/>
      <c r="D191" s="144" t="s">
        <v>133</v>
      </c>
      <c r="F191" s="145" t="s">
        <v>255</v>
      </c>
      <c r="I191" s="106"/>
      <c r="L191" s="27"/>
      <c r="M191" s="146"/>
      <c r="T191" s="51"/>
      <c r="AT191" s="12" t="s">
        <v>133</v>
      </c>
      <c r="AU191" s="12" t="s">
        <v>81</v>
      </c>
    </row>
    <row r="192" spans="2:65" s="1" customFormat="1" ht="16.5" customHeight="1">
      <c r="B192" s="27"/>
      <c r="C192" s="131" t="s">
        <v>256</v>
      </c>
      <c r="D192" s="131" t="s">
        <v>128</v>
      </c>
      <c r="E192" s="132" t="s">
        <v>257</v>
      </c>
      <c r="F192" s="133" t="s">
        <v>258</v>
      </c>
      <c r="G192" s="134" t="s">
        <v>131</v>
      </c>
      <c r="H192" s="135">
        <v>1</v>
      </c>
      <c r="I192" s="136"/>
      <c r="J192" s="137">
        <f>ROUND(I192*H192,2)</f>
        <v>0</v>
      </c>
      <c r="K192" s="138"/>
      <c r="L192" s="27"/>
      <c r="M192" s="139" t="s">
        <v>1</v>
      </c>
      <c r="N192" s="102" t="s">
        <v>38</v>
      </c>
      <c r="P192" s="140">
        <f>O192*H192</f>
        <v>0</v>
      </c>
      <c r="Q192" s="140">
        <v>0</v>
      </c>
      <c r="R192" s="140">
        <f>Q192*H192</f>
        <v>0</v>
      </c>
      <c r="S192" s="140">
        <v>0</v>
      </c>
      <c r="T192" s="141">
        <f>S192*H192</f>
        <v>0</v>
      </c>
      <c r="AR192" s="142" t="s">
        <v>132</v>
      </c>
      <c r="AT192" s="142" t="s">
        <v>128</v>
      </c>
      <c r="AU192" s="142" t="s">
        <v>81</v>
      </c>
      <c r="AY192" s="12" t="s">
        <v>127</v>
      </c>
      <c r="BE192" s="143">
        <f>IF(N192="základní",J192,0)</f>
        <v>0</v>
      </c>
      <c r="BF192" s="143">
        <f>IF(N192="snížená",J192,0)</f>
        <v>0</v>
      </c>
      <c r="BG192" s="143">
        <f>IF(N192="zákl. přenesená",J192,0)</f>
        <v>0</v>
      </c>
      <c r="BH192" s="143">
        <f>IF(N192="sníž. přenesená",J192,0)</f>
        <v>0</v>
      </c>
      <c r="BI192" s="143">
        <f>IF(N192="nulová",J192,0)</f>
        <v>0</v>
      </c>
      <c r="BJ192" s="12" t="s">
        <v>81</v>
      </c>
      <c r="BK192" s="143">
        <f>ROUND(I192*H192,2)</f>
        <v>0</v>
      </c>
      <c r="BL192" s="12" t="s">
        <v>132</v>
      </c>
      <c r="BM192" s="142" t="s">
        <v>259</v>
      </c>
    </row>
    <row r="193" spans="2:65" s="1" customFormat="1" ht="16.5" customHeight="1">
      <c r="B193" s="27"/>
      <c r="C193" s="131" t="s">
        <v>196</v>
      </c>
      <c r="D193" s="131" t="s">
        <v>128</v>
      </c>
      <c r="E193" s="132" t="s">
        <v>260</v>
      </c>
      <c r="F193" s="133" t="s">
        <v>261</v>
      </c>
      <c r="G193" s="134" t="s">
        <v>131</v>
      </c>
      <c r="H193" s="135">
        <v>2</v>
      </c>
      <c r="I193" s="136"/>
      <c r="J193" s="137">
        <f>ROUND(I193*H193,2)</f>
        <v>0</v>
      </c>
      <c r="K193" s="138"/>
      <c r="L193" s="27"/>
      <c r="M193" s="139" t="s">
        <v>1</v>
      </c>
      <c r="N193" s="102" t="s">
        <v>38</v>
      </c>
      <c r="P193" s="140">
        <f>O193*H193</f>
        <v>0</v>
      </c>
      <c r="Q193" s="140">
        <v>0</v>
      </c>
      <c r="R193" s="140">
        <f>Q193*H193</f>
        <v>0</v>
      </c>
      <c r="S193" s="140">
        <v>0</v>
      </c>
      <c r="T193" s="141">
        <f>S193*H193</f>
        <v>0</v>
      </c>
      <c r="AR193" s="142" t="s">
        <v>132</v>
      </c>
      <c r="AT193" s="142" t="s">
        <v>128</v>
      </c>
      <c r="AU193" s="142" t="s">
        <v>81</v>
      </c>
      <c r="AY193" s="12" t="s">
        <v>127</v>
      </c>
      <c r="BE193" s="143">
        <f>IF(N193="základní",J193,0)</f>
        <v>0</v>
      </c>
      <c r="BF193" s="143">
        <f>IF(N193="snížená",J193,0)</f>
        <v>0</v>
      </c>
      <c r="BG193" s="143">
        <f>IF(N193="zákl. přenesená",J193,0)</f>
        <v>0</v>
      </c>
      <c r="BH193" s="143">
        <f>IF(N193="sníž. přenesená",J193,0)</f>
        <v>0</v>
      </c>
      <c r="BI193" s="143">
        <f>IF(N193="nulová",J193,0)</f>
        <v>0</v>
      </c>
      <c r="BJ193" s="12" t="s">
        <v>81</v>
      </c>
      <c r="BK193" s="143">
        <f>ROUND(I193*H193,2)</f>
        <v>0</v>
      </c>
      <c r="BL193" s="12" t="s">
        <v>132</v>
      </c>
      <c r="BM193" s="142" t="s">
        <v>262</v>
      </c>
    </row>
    <row r="194" spans="2:65" s="1" customFormat="1" ht="16.5" customHeight="1">
      <c r="B194" s="27"/>
      <c r="C194" s="131" t="s">
        <v>263</v>
      </c>
      <c r="D194" s="131" t="s">
        <v>128</v>
      </c>
      <c r="E194" s="132" t="s">
        <v>264</v>
      </c>
      <c r="F194" s="133" t="s">
        <v>265</v>
      </c>
      <c r="G194" s="134" t="s">
        <v>131</v>
      </c>
      <c r="H194" s="135">
        <v>2</v>
      </c>
      <c r="I194" s="136"/>
      <c r="J194" s="137">
        <f>ROUND(I194*H194,2)</f>
        <v>0</v>
      </c>
      <c r="K194" s="138"/>
      <c r="L194" s="27"/>
      <c r="M194" s="139" t="s">
        <v>1</v>
      </c>
      <c r="N194" s="102" t="s">
        <v>38</v>
      </c>
      <c r="P194" s="140">
        <f>O194*H194</f>
        <v>0</v>
      </c>
      <c r="Q194" s="140">
        <v>0</v>
      </c>
      <c r="R194" s="140">
        <f>Q194*H194</f>
        <v>0</v>
      </c>
      <c r="S194" s="140">
        <v>0</v>
      </c>
      <c r="T194" s="141">
        <f>S194*H194</f>
        <v>0</v>
      </c>
      <c r="AR194" s="142" t="s">
        <v>132</v>
      </c>
      <c r="AT194" s="142" t="s">
        <v>128</v>
      </c>
      <c r="AU194" s="142" t="s">
        <v>81</v>
      </c>
      <c r="AY194" s="12" t="s">
        <v>127</v>
      </c>
      <c r="BE194" s="143">
        <f>IF(N194="základní",J194,0)</f>
        <v>0</v>
      </c>
      <c r="BF194" s="143">
        <f>IF(N194="snížená",J194,0)</f>
        <v>0</v>
      </c>
      <c r="BG194" s="143">
        <f>IF(N194="zákl. přenesená",J194,0)</f>
        <v>0</v>
      </c>
      <c r="BH194" s="143">
        <f>IF(N194="sníž. přenesená",J194,0)</f>
        <v>0</v>
      </c>
      <c r="BI194" s="143">
        <f>IF(N194="nulová",J194,0)</f>
        <v>0</v>
      </c>
      <c r="BJ194" s="12" t="s">
        <v>81</v>
      </c>
      <c r="BK194" s="143">
        <f>ROUND(I194*H194,2)</f>
        <v>0</v>
      </c>
      <c r="BL194" s="12" t="s">
        <v>132</v>
      </c>
      <c r="BM194" s="142" t="s">
        <v>266</v>
      </c>
    </row>
    <row r="195" spans="2:65" s="1" customFormat="1" ht="19.5">
      <c r="B195" s="27"/>
      <c r="D195" s="144" t="s">
        <v>133</v>
      </c>
      <c r="F195" s="145" t="s">
        <v>267</v>
      </c>
      <c r="I195" s="106"/>
      <c r="L195" s="27"/>
      <c r="M195" s="146"/>
      <c r="T195" s="51"/>
      <c r="AT195" s="12" t="s">
        <v>133</v>
      </c>
      <c r="AU195" s="12" t="s">
        <v>81</v>
      </c>
    </row>
    <row r="196" spans="2:65" s="1" customFormat="1" ht="16.5" customHeight="1">
      <c r="B196" s="27"/>
      <c r="C196" s="131" t="s">
        <v>200</v>
      </c>
      <c r="D196" s="131" t="s">
        <v>128</v>
      </c>
      <c r="E196" s="132" t="s">
        <v>268</v>
      </c>
      <c r="F196" s="133" t="s">
        <v>269</v>
      </c>
      <c r="G196" s="134" t="s">
        <v>131</v>
      </c>
      <c r="H196" s="135">
        <v>3</v>
      </c>
      <c r="I196" s="136"/>
      <c r="J196" s="137">
        <f t="shared" ref="J196:J202" si="15">ROUND(I196*H196,2)</f>
        <v>0</v>
      </c>
      <c r="K196" s="138"/>
      <c r="L196" s="27"/>
      <c r="M196" s="139" t="s">
        <v>1</v>
      </c>
      <c r="N196" s="102" t="s">
        <v>38</v>
      </c>
      <c r="P196" s="140">
        <f t="shared" ref="P196:P202" si="16">O196*H196</f>
        <v>0</v>
      </c>
      <c r="Q196" s="140">
        <v>0</v>
      </c>
      <c r="R196" s="140">
        <f t="shared" ref="R196:R202" si="17">Q196*H196</f>
        <v>0</v>
      </c>
      <c r="S196" s="140">
        <v>0</v>
      </c>
      <c r="T196" s="141">
        <f t="shared" ref="T196:T202" si="18">S196*H196</f>
        <v>0</v>
      </c>
      <c r="AR196" s="142" t="s">
        <v>132</v>
      </c>
      <c r="AT196" s="142" t="s">
        <v>128</v>
      </c>
      <c r="AU196" s="142" t="s">
        <v>81</v>
      </c>
      <c r="AY196" s="12" t="s">
        <v>127</v>
      </c>
      <c r="BE196" s="143">
        <f t="shared" ref="BE196:BE202" si="19">IF(N196="základní",J196,0)</f>
        <v>0</v>
      </c>
      <c r="BF196" s="143">
        <f t="shared" ref="BF196:BF202" si="20">IF(N196="snížená",J196,0)</f>
        <v>0</v>
      </c>
      <c r="BG196" s="143">
        <f t="shared" ref="BG196:BG202" si="21">IF(N196="zákl. přenesená",J196,0)</f>
        <v>0</v>
      </c>
      <c r="BH196" s="143">
        <f t="shared" ref="BH196:BH202" si="22">IF(N196="sníž. přenesená",J196,0)</f>
        <v>0</v>
      </c>
      <c r="BI196" s="143">
        <f t="shared" ref="BI196:BI202" si="23">IF(N196="nulová",J196,0)</f>
        <v>0</v>
      </c>
      <c r="BJ196" s="12" t="s">
        <v>81</v>
      </c>
      <c r="BK196" s="143">
        <f t="shared" ref="BK196:BK202" si="24">ROUND(I196*H196,2)</f>
        <v>0</v>
      </c>
      <c r="BL196" s="12" t="s">
        <v>132</v>
      </c>
      <c r="BM196" s="142" t="s">
        <v>270</v>
      </c>
    </row>
    <row r="197" spans="2:65" s="1" customFormat="1" ht="16.5" customHeight="1">
      <c r="B197" s="27"/>
      <c r="C197" s="131" t="s">
        <v>271</v>
      </c>
      <c r="D197" s="131" t="s">
        <v>128</v>
      </c>
      <c r="E197" s="132" t="s">
        <v>272</v>
      </c>
      <c r="F197" s="133" t="s">
        <v>273</v>
      </c>
      <c r="G197" s="134" t="s">
        <v>131</v>
      </c>
      <c r="H197" s="135">
        <v>5</v>
      </c>
      <c r="I197" s="136"/>
      <c r="J197" s="137">
        <f t="shared" si="15"/>
        <v>0</v>
      </c>
      <c r="K197" s="138"/>
      <c r="L197" s="27"/>
      <c r="M197" s="139" t="s">
        <v>1</v>
      </c>
      <c r="N197" s="102" t="s">
        <v>38</v>
      </c>
      <c r="P197" s="140">
        <f t="shared" si="16"/>
        <v>0</v>
      </c>
      <c r="Q197" s="140">
        <v>0</v>
      </c>
      <c r="R197" s="140">
        <f t="shared" si="17"/>
        <v>0</v>
      </c>
      <c r="S197" s="140">
        <v>0</v>
      </c>
      <c r="T197" s="141">
        <f t="shared" si="18"/>
        <v>0</v>
      </c>
      <c r="AR197" s="142" t="s">
        <v>132</v>
      </c>
      <c r="AT197" s="142" t="s">
        <v>128</v>
      </c>
      <c r="AU197" s="142" t="s">
        <v>81</v>
      </c>
      <c r="AY197" s="12" t="s">
        <v>127</v>
      </c>
      <c r="BE197" s="143">
        <f t="shared" si="19"/>
        <v>0</v>
      </c>
      <c r="BF197" s="143">
        <f t="shared" si="20"/>
        <v>0</v>
      </c>
      <c r="BG197" s="143">
        <f t="shared" si="21"/>
        <v>0</v>
      </c>
      <c r="BH197" s="143">
        <f t="shared" si="22"/>
        <v>0</v>
      </c>
      <c r="BI197" s="143">
        <f t="shared" si="23"/>
        <v>0</v>
      </c>
      <c r="BJ197" s="12" t="s">
        <v>81</v>
      </c>
      <c r="BK197" s="143">
        <f t="shared" si="24"/>
        <v>0</v>
      </c>
      <c r="BL197" s="12" t="s">
        <v>132</v>
      </c>
      <c r="BM197" s="142" t="s">
        <v>274</v>
      </c>
    </row>
    <row r="198" spans="2:65" s="1" customFormat="1" ht="16.5" customHeight="1">
      <c r="B198" s="27"/>
      <c r="C198" s="131" t="s">
        <v>204</v>
      </c>
      <c r="D198" s="131" t="s">
        <v>128</v>
      </c>
      <c r="E198" s="132" t="s">
        <v>275</v>
      </c>
      <c r="F198" s="133" t="s">
        <v>276</v>
      </c>
      <c r="G198" s="134" t="s">
        <v>131</v>
      </c>
      <c r="H198" s="135">
        <v>1</v>
      </c>
      <c r="I198" s="136"/>
      <c r="J198" s="137">
        <f t="shared" si="15"/>
        <v>0</v>
      </c>
      <c r="K198" s="138"/>
      <c r="L198" s="27"/>
      <c r="M198" s="139" t="s">
        <v>1</v>
      </c>
      <c r="N198" s="102" t="s">
        <v>38</v>
      </c>
      <c r="P198" s="140">
        <f t="shared" si="16"/>
        <v>0</v>
      </c>
      <c r="Q198" s="140">
        <v>0</v>
      </c>
      <c r="R198" s="140">
        <f t="shared" si="17"/>
        <v>0</v>
      </c>
      <c r="S198" s="140">
        <v>0</v>
      </c>
      <c r="T198" s="141">
        <f t="shared" si="18"/>
        <v>0</v>
      </c>
      <c r="AR198" s="142" t="s">
        <v>132</v>
      </c>
      <c r="AT198" s="142" t="s">
        <v>128</v>
      </c>
      <c r="AU198" s="142" t="s">
        <v>81</v>
      </c>
      <c r="AY198" s="12" t="s">
        <v>127</v>
      </c>
      <c r="BE198" s="143">
        <f t="shared" si="19"/>
        <v>0</v>
      </c>
      <c r="BF198" s="143">
        <f t="shared" si="20"/>
        <v>0</v>
      </c>
      <c r="BG198" s="143">
        <f t="shared" si="21"/>
        <v>0</v>
      </c>
      <c r="BH198" s="143">
        <f t="shared" si="22"/>
        <v>0</v>
      </c>
      <c r="BI198" s="143">
        <f t="shared" si="23"/>
        <v>0</v>
      </c>
      <c r="BJ198" s="12" t="s">
        <v>81</v>
      </c>
      <c r="BK198" s="143">
        <f t="shared" si="24"/>
        <v>0</v>
      </c>
      <c r="BL198" s="12" t="s">
        <v>132</v>
      </c>
      <c r="BM198" s="142" t="s">
        <v>277</v>
      </c>
    </row>
    <row r="199" spans="2:65" s="1" customFormat="1" ht="16.5" customHeight="1">
      <c r="B199" s="27"/>
      <c r="C199" s="131" t="s">
        <v>278</v>
      </c>
      <c r="D199" s="131" t="s">
        <v>128</v>
      </c>
      <c r="E199" s="132" t="s">
        <v>279</v>
      </c>
      <c r="F199" s="133" t="s">
        <v>280</v>
      </c>
      <c r="G199" s="134" t="s">
        <v>131</v>
      </c>
      <c r="H199" s="135">
        <v>4</v>
      </c>
      <c r="I199" s="136"/>
      <c r="J199" s="137">
        <f t="shared" si="15"/>
        <v>0</v>
      </c>
      <c r="K199" s="138"/>
      <c r="L199" s="27"/>
      <c r="M199" s="139" t="s">
        <v>1</v>
      </c>
      <c r="N199" s="102" t="s">
        <v>38</v>
      </c>
      <c r="P199" s="140">
        <f t="shared" si="16"/>
        <v>0</v>
      </c>
      <c r="Q199" s="140">
        <v>0</v>
      </c>
      <c r="R199" s="140">
        <f t="shared" si="17"/>
        <v>0</v>
      </c>
      <c r="S199" s="140">
        <v>0</v>
      </c>
      <c r="T199" s="141">
        <f t="shared" si="18"/>
        <v>0</v>
      </c>
      <c r="AR199" s="142" t="s">
        <v>132</v>
      </c>
      <c r="AT199" s="142" t="s">
        <v>128</v>
      </c>
      <c r="AU199" s="142" t="s">
        <v>81</v>
      </c>
      <c r="AY199" s="12" t="s">
        <v>127</v>
      </c>
      <c r="BE199" s="143">
        <f t="shared" si="19"/>
        <v>0</v>
      </c>
      <c r="BF199" s="143">
        <f t="shared" si="20"/>
        <v>0</v>
      </c>
      <c r="BG199" s="143">
        <f t="shared" si="21"/>
        <v>0</v>
      </c>
      <c r="BH199" s="143">
        <f t="shared" si="22"/>
        <v>0</v>
      </c>
      <c r="BI199" s="143">
        <f t="shared" si="23"/>
        <v>0</v>
      </c>
      <c r="BJ199" s="12" t="s">
        <v>81</v>
      </c>
      <c r="BK199" s="143">
        <f t="shared" si="24"/>
        <v>0</v>
      </c>
      <c r="BL199" s="12" t="s">
        <v>132</v>
      </c>
      <c r="BM199" s="142" t="s">
        <v>281</v>
      </c>
    </row>
    <row r="200" spans="2:65" s="1" customFormat="1" ht="16.5" customHeight="1">
      <c r="B200" s="27"/>
      <c r="C200" s="131" t="s">
        <v>212</v>
      </c>
      <c r="D200" s="131" t="s">
        <v>128</v>
      </c>
      <c r="E200" s="132" t="s">
        <v>282</v>
      </c>
      <c r="F200" s="133" t="s">
        <v>283</v>
      </c>
      <c r="G200" s="134" t="s">
        <v>131</v>
      </c>
      <c r="H200" s="135">
        <v>6</v>
      </c>
      <c r="I200" s="136"/>
      <c r="J200" s="137">
        <f t="shared" si="15"/>
        <v>0</v>
      </c>
      <c r="K200" s="138"/>
      <c r="L200" s="27"/>
      <c r="M200" s="139" t="s">
        <v>1</v>
      </c>
      <c r="N200" s="102" t="s">
        <v>38</v>
      </c>
      <c r="P200" s="140">
        <f t="shared" si="16"/>
        <v>0</v>
      </c>
      <c r="Q200" s="140">
        <v>0</v>
      </c>
      <c r="R200" s="140">
        <f t="shared" si="17"/>
        <v>0</v>
      </c>
      <c r="S200" s="140">
        <v>0</v>
      </c>
      <c r="T200" s="141">
        <f t="shared" si="18"/>
        <v>0</v>
      </c>
      <c r="AR200" s="142" t="s">
        <v>132</v>
      </c>
      <c r="AT200" s="142" t="s">
        <v>128</v>
      </c>
      <c r="AU200" s="142" t="s">
        <v>81</v>
      </c>
      <c r="AY200" s="12" t="s">
        <v>127</v>
      </c>
      <c r="BE200" s="143">
        <f t="shared" si="19"/>
        <v>0</v>
      </c>
      <c r="BF200" s="143">
        <f t="shared" si="20"/>
        <v>0</v>
      </c>
      <c r="BG200" s="143">
        <f t="shared" si="21"/>
        <v>0</v>
      </c>
      <c r="BH200" s="143">
        <f t="shared" si="22"/>
        <v>0</v>
      </c>
      <c r="BI200" s="143">
        <f t="shared" si="23"/>
        <v>0</v>
      </c>
      <c r="BJ200" s="12" t="s">
        <v>81</v>
      </c>
      <c r="BK200" s="143">
        <f t="shared" si="24"/>
        <v>0</v>
      </c>
      <c r="BL200" s="12" t="s">
        <v>132</v>
      </c>
      <c r="BM200" s="142" t="s">
        <v>284</v>
      </c>
    </row>
    <row r="201" spans="2:65" s="1" customFormat="1" ht="16.5" customHeight="1">
      <c r="B201" s="27"/>
      <c r="C201" s="131" t="s">
        <v>285</v>
      </c>
      <c r="D201" s="131" t="s">
        <v>128</v>
      </c>
      <c r="E201" s="132" t="s">
        <v>286</v>
      </c>
      <c r="F201" s="133" t="s">
        <v>287</v>
      </c>
      <c r="G201" s="134" t="s">
        <v>131</v>
      </c>
      <c r="H201" s="135">
        <v>7</v>
      </c>
      <c r="I201" s="136"/>
      <c r="J201" s="137">
        <f t="shared" si="15"/>
        <v>0</v>
      </c>
      <c r="K201" s="138"/>
      <c r="L201" s="27"/>
      <c r="M201" s="139" t="s">
        <v>1</v>
      </c>
      <c r="N201" s="102" t="s">
        <v>38</v>
      </c>
      <c r="P201" s="140">
        <f t="shared" si="16"/>
        <v>0</v>
      </c>
      <c r="Q201" s="140">
        <v>0</v>
      </c>
      <c r="R201" s="140">
        <f t="shared" si="17"/>
        <v>0</v>
      </c>
      <c r="S201" s="140">
        <v>0</v>
      </c>
      <c r="T201" s="141">
        <f t="shared" si="18"/>
        <v>0</v>
      </c>
      <c r="AR201" s="142" t="s">
        <v>132</v>
      </c>
      <c r="AT201" s="142" t="s">
        <v>128</v>
      </c>
      <c r="AU201" s="142" t="s">
        <v>81</v>
      </c>
      <c r="AY201" s="12" t="s">
        <v>127</v>
      </c>
      <c r="BE201" s="143">
        <f t="shared" si="19"/>
        <v>0</v>
      </c>
      <c r="BF201" s="143">
        <f t="shared" si="20"/>
        <v>0</v>
      </c>
      <c r="BG201" s="143">
        <f t="shared" si="21"/>
        <v>0</v>
      </c>
      <c r="BH201" s="143">
        <f t="shared" si="22"/>
        <v>0</v>
      </c>
      <c r="BI201" s="143">
        <f t="shared" si="23"/>
        <v>0</v>
      </c>
      <c r="BJ201" s="12" t="s">
        <v>81</v>
      </c>
      <c r="BK201" s="143">
        <f t="shared" si="24"/>
        <v>0</v>
      </c>
      <c r="BL201" s="12" t="s">
        <v>132</v>
      </c>
      <c r="BM201" s="142" t="s">
        <v>288</v>
      </c>
    </row>
    <row r="202" spans="2:65" s="1" customFormat="1" ht="16.5" customHeight="1">
      <c r="B202" s="27"/>
      <c r="C202" s="131" t="s">
        <v>208</v>
      </c>
      <c r="D202" s="131" t="s">
        <v>128</v>
      </c>
      <c r="E202" s="132" t="s">
        <v>289</v>
      </c>
      <c r="F202" s="133" t="s">
        <v>290</v>
      </c>
      <c r="G202" s="134" t="s">
        <v>131</v>
      </c>
      <c r="H202" s="135">
        <v>2</v>
      </c>
      <c r="I202" s="136"/>
      <c r="J202" s="137">
        <f t="shared" si="15"/>
        <v>0</v>
      </c>
      <c r="K202" s="138"/>
      <c r="L202" s="27"/>
      <c r="M202" s="139" t="s">
        <v>1</v>
      </c>
      <c r="N202" s="102" t="s">
        <v>38</v>
      </c>
      <c r="P202" s="140">
        <f t="shared" si="16"/>
        <v>0</v>
      </c>
      <c r="Q202" s="140">
        <v>0</v>
      </c>
      <c r="R202" s="140">
        <f t="shared" si="17"/>
        <v>0</v>
      </c>
      <c r="S202" s="140">
        <v>0</v>
      </c>
      <c r="T202" s="141">
        <f t="shared" si="18"/>
        <v>0</v>
      </c>
      <c r="AR202" s="142" t="s">
        <v>132</v>
      </c>
      <c r="AT202" s="142" t="s">
        <v>128</v>
      </c>
      <c r="AU202" s="142" t="s">
        <v>81</v>
      </c>
      <c r="AY202" s="12" t="s">
        <v>127</v>
      </c>
      <c r="BE202" s="143">
        <f t="shared" si="19"/>
        <v>0</v>
      </c>
      <c r="BF202" s="143">
        <f t="shared" si="20"/>
        <v>0</v>
      </c>
      <c r="BG202" s="143">
        <f t="shared" si="21"/>
        <v>0</v>
      </c>
      <c r="BH202" s="143">
        <f t="shared" si="22"/>
        <v>0</v>
      </c>
      <c r="BI202" s="143">
        <f t="shared" si="23"/>
        <v>0</v>
      </c>
      <c r="BJ202" s="12" t="s">
        <v>81</v>
      </c>
      <c r="BK202" s="143">
        <f t="shared" si="24"/>
        <v>0</v>
      </c>
      <c r="BL202" s="12" t="s">
        <v>132</v>
      </c>
      <c r="BM202" s="142" t="s">
        <v>291</v>
      </c>
    </row>
    <row r="203" spans="2:65" s="1" customFormat="1" ht="39">
      <c r="B203" s="27"/>
      <c r="D203" s="144" t="s">
        <v>133</v>
      </c>
      <c r="F203" s="145" t="s">
        <v>292</v>
      </c>
      <c r="I203" s="106"/>
      <c r="L203" s="27"/>
      <c r="M203" s="146"/>
      <c r="T203" s="51"/>
      <c r="AT203" s="12" t="s">
        <v>133</v>
      </c>
      <c r="AU203" s="12" t="s">
        <v>81</v>
      </c>
    </row>
    <row r="204" spans="2:65" s="1" customFormat="1" ht="16.5" customHeight="1">
      <c r="B204" s="27"/>
      <c r="C204" s="131" t="s">
        <v>293</v>
      </c>
      <c r="D204" s="131" t="s">
        <v>128</v>
      </c>
      <c r="E204" s="132" t="s">
        <v>294</v>
      </c>
      <c r="F204" s="133" t="s">
        <v>295</v>
      </c>
      <c r="G204" s="134" t="s">
        <v>131</v>
      </c>
      <c r="H204" s="135">
        <v>15</v>
      </c>
      <c r="I204" s="136"/>
      <c r="J204" s="137">
        <f>ROUND(I204*H204,2)</f>
        <v>0</v>
      </c>
      <c r="K204" s="138"/>
      <c r="L204" s="27"/>
      <c r="M204" s="139" t="s">
        <v>1</v>
      </c>
      <c r="N204" s="102" t="s">
        <v>38</v>
      </c>
      <c r="P204" s="140">
        <f>O204*H204</f>
        <v>0</v>
      </c>
      <c r="Q204" s="140">
        <v>0</v>
      </c>
      <c r="R204" s="140">
        <f>Q204*H204</f>
        <v>0</v>
      </c>
      <c r="S204" s="140">
        <v>0</v>
      </c>
      <c r="T204" s="141">
        <f>S204*H204</f>
        <v>0</v>
      </c>
      <c r="AR204" s="142" t="s">
        <v>132</v>
      </c>
      <c r="AT204" s="142" t="s">
        <v>128</v>
      </c>
      <c r="AU204" s="142" t="s">
        <v>81</v>
      </c>
      <c r="AY204" s="12" t="s">
        <v>127</v>
      </c>
      <c r="BE204" s="143">
        <f>IF(N204="základní",J204,0)</f>
        <v>0</v>
      </c>
      <c r="BF204" s="143">
        <f>IF(N204="snížená",J204,0)</f>
        <v>0</v>
      </c>
      <c r="BG204" s="143">
        <f>IF(N204="zákl. přenesená",J204,0)</f>
        <v>0</v>
      </c>
      <c r="BH204" s="143">
        <f>IF(N204="sníž. přenesená",J204,0)</f>
        <v>0</v>
      </c>
      <c r="BI204" s="143">
        <f>IF(N204="nulová",J204,0)</f>
        <v>0</v>
      </c>
      <c r="BJ204" s="12" t="s">
        <v>81</v>
      </c>
      <c r="BK204" s="143">
        <f>ROUND(I204*H204,2)</f>
        <v>0</v>
      </c>
      <c r="BL204" s="12" t="s">
        <v>132</v>
      </c>
      <c r="BM204" s="142" t="s">
        <v>296</v>
      </c>
    </row>
    <row r="205" spans="2:65" s="1" customFormat="1" ht="48.75">
      <c r="B205" s="27"/>
      <c r="D205" s="144" t="s">
        <v>133</v>
      </c>
      <c r="F205" s="145" t="s">
        <v>297</v>
      </c>
      <c r="I205" s="106"/>
      <c r="L205" s="27"/>
      <c r="M205" s="146"/>
      <c r="T205" s="51"/>
      <c r="AT205" s="12" t="s">
        <v>133</v>
      </c>
      <c r="AU205" s="12" t="s">
        <v>81</v>
      </c>
    </row>
    <row r="206" spans="2:65" s="1" customFormat="1" ht="16.5" customHeight="1">
      <c r="B206" s="27"/>
      <c r="C206" s="131" t="s">
        <v>215</v>
      </c>
      <c r="D206" s="131" t="s">
        <v>128</v>
      </c>
      <c r="E206" s="132" t="s">
        <v>298</v>
      </c>
      <c r="F206" s="133" t="s">
        <v>299</v>
      </c>
      <c r="G206" s="134" t="s">
        <v>131</v>
      </c>
      <c r="H206" s="135">
        <v>6</v>
      </c>
      <c r="I206" s="136"/>
      <c r="J206" s="137">
        <f>ROUND(I206*H206,2)</f>
        <v>0</v>
      </c>
      <c r="K206" s="138"/>
      <c r="L206" s="27"/>
      <c r="M206" s="139" t="s">
        <v>1</v>
      </c>
      <c r="N206" s="102" t="s">
        <v>38</v>
      </c>
      <c r="P206" s="140">
        <f>O206*H206</f>
        <v>0</v>
      </c>
      <c r="Q206" s="140">
        <v>0</v>
      </c>
      <c r="R206" s="140">
        <f>Q206*H206</f>
        <v>0</v>
      </c>
      <c r="S206" s="140">
        <v>0</v>
      </c>
      <c r="T206" s="141">
        <f>S206*H206</f>
        <v>0</v>
      </c>
      <c r="AR206" s="142" t="s">
        <v>132</v>
      </c>
      <c r="AT206" s="142" t="s">
        <v>128</v>
      </c>
      <c r="AU206" s="142" t="s">
        <v>81</v>
      </c>
      <c r="AY206" s="12" t="s">
        <v>127</v>
      </c>
      <c r="BE206" s="143">
        <f>IF(N206="základní",J206,0)</f>
        <v>0</v>
      </c>
      <c r="BF206" s="143">
        <f>IF(N206="snížená",J206,0)</f>
        <v>0</v>
      </c>
      <c r="BG206" s="143">
        <f>IF(N206="zákl. přenesená",J206,0)</f>
        <v>0</v>
      </c>
      <c r="BH206" s="143">
        <f>IF(N206="sníž. přenesená",J206,0)</f>
        <v>0</v>
      </c>
      <c r="BI206" s="143">
        <f>IF(N206="nulová",J206,0)</f>
        <v>0</v>
      </c>
      <c r="BJ206" s="12" t="s">
        <v>81</v>
      </c>
      <c r="BK206" s="143">
        <f>ROUND(I206*H206,2)</f>
        <v>0</v>
      </c>
      <c r="BL206" s="12" t="s">
        <v>132</v>
      </c>
      <c r="BM206" s="142" t="s">
        <v>300</v>
      </c>
    </row>
    <row r="207" spans="2:65" s="1" customFormat="1" ht="39">
      <c r="B207" s="27"/>
      <c r="D207" s="144" t="s">
        <v>133</v>
      </c>
      <c r="F207" s="145" t="s">
        <v>301</v>
      </c>
      <c r="I207" s="106"/>
      <c r="L207" s="27"/>
      <c r="M207" s="146"/>
      <c r="T207" s="51"/>
      <c r="AT207" s="12" t="s">
        <v>133</v>
      </c>
      <c r="AU207" s="12" t="s">
        <v>81</v>
      </c>
    </row>
    <row r="208" spans="2:65" s="1" customFormat="1" ht="16.5" customHeight="1">
      <c r="B208" s="27"/>
      <c r="C208" s="131" t="s">
        <v>302</v>
      </c>
      <c r="D208" s="131" t="s">
        <v>128</v>
      </c>
      <c r="E208" s="132" t="s">
        <v>303</v>
      </c>
      <c r="F208" s="133" t="s">
        <v>304</v>
      </c>
      <c r="G208" s="134" t="s">
        <v>131</v>
      </c>
      <c r="H208" s="135">
        <v>3</v>
      </c>
      <c r="I208" s="136"/>
      <c r="J208" s="137">
        <f>ROUND(I208*H208,2)</f>
        <v>0</v>
      </c>
      <c r="K208" s="138"/>
      <c r="L208" s="27"/>
      <c r="M208" s="139" t="s">
        <v>1</v>
      </c>
      <c r="N208" s="102" t="s">
        <v>38</v>
      </c>
      <c r="P208" s="140">
        <f>O208*H208</f>
        <v>0</v>
      </c>
      <c r="Q208" s="140">
        <v>0</v>
      </c>
      <c r="R208" s="140">
        <f>Q208*H208</f>
        <v>0</v>
      </c>
      <c r="S208" s="140">
        <v>0</v>
      </c>
      <c r="T208" s="141">
        <f>S208*H208</f>
        <v>0</v>
      </c>
      <c r="AR208" s="142" t="s">
        <v>132</v>
      </c>
      <c r="AT208" s="142" t="s">
        <v>128</v>
      </c>
      <c r="AU208" s="142" t="s">
        <v>81</v>
      </c>
      <c r="AY208" s="12" t="s">
        <v>127</v>
      </c>
      <c r="BE208" s="143">
        <f>IF(N208="základní",J208,0)</f>
        <v>0</v>
      </c>
      <c r="BF208" s="143">
        <f>IF(N208="snížená",J208,0)</f>
        <v>0</v>
      </c>
      <c r="BG208" s="143">
        <f>IF(N208="zákl. přenesená",J208,0)</f>
        <v>0</v>
      </c>
      <c r="BH208" s="143">
        <f>IF(N208="sníž. přenesená",J208,0)</f>
        <v>0</v>
      </c>
      <c r="BI208" s="143">
        <f>IF(N208="nulová",J208,0)</f>
        <v>0</v>
      </c>
      <c r="BJ208" s="12" t="s">
        <v>81</v>
      </c>
      <c r="BK208" s="143">
        <f>ROUND(I208*H208,2)</f>
        <v>0</v>
      </c>
      <c r="BL208" s="12" t="s">
        <v>132</v>
      </c>
      <c r="BM208" s="142" t="s">
        <v>305</v>
      </c>
    </row>
    <row r="209" spans="2:65" s="1" customFormat="1" ht="39">
      <c r="B209" s="27"/>
      <c r="D209" s="144" t="s">
        <v>133</v>
      </c>
      <c r="F209" s="145" t="s">
        <v>306</v>
      </c>
      <c r="I209" s="106"/>
      <c r="L209" s="27"/>
      <c r="M209" s="146"/>
      <c r="T209" s="51"/>
      <c r="AT209" s="12" t="s">
        <v>133</v>
      </c>
      <c r="AU209" s="12" t="s">
        <v>81</v>
      </c>
    </row>
    <row r="210" spans="2:65" s="1" customFormat="1" ht="16.5" customHeight="1">
      <c r="B210" s="27"/>
      <c r="C210" s="131" t="s">
        <v>220</v>
      </c>
      <c r="D210" s="131" t="s">
        <v>128</v>
      </c>
      <c r="E210" s="132" t="s">
        <v>307</v>
      </c>
      <c r="F210" s="133" t="s">
        <v>308</v>
      </c>
      <c r="G210" s="134" t="s">
        <v>131</v>
      </c>
      <c r="H210" s="135">
        <v>2</v>
      </c>
      <c r="I210" s="136"/>
      <c r="J210" s="137">
        <f>ROUND(I210*H210,2)</f>
        <v>0</v>
      </c>
      <c r="K210" s="138"/>
      <c r="L210" s="27"/>
      <c r="M210" s="139" t="s">
        <v>1</v>
      </c>
      <c r="N210" s="102" t="s">
        <v>38</v>
      </c>
      <c r="P210" s="140">
        <f>O210*H210</f>
        <v>0</v>
      </c>
      <c r="Q210" s="140">
        <v>0</v>
      </c>
      <c r="R210" s="140">
        <f>Q210*H210</f>
        <v>0</v>
      </c>
      <c r="S210" s="140">
        <v>0</v>
      </c>
      <c r="T210" s="141">
        <f>S210*H210</f>
        <v>0</v>
      </c>
      <c r="AR210" s="142" t="s">
        <v>132</v>
      </c>
      <c r="AT210" s="142" t="s">
        <v>128</v>
      </c>
      <c r="AU210" s="142" t="s">
        <v>81</v>
      </c>
      <c r="AY210" s="12" t="s">
        <v>127</v>
      </c>
      <c r="BE210" s="143">
        <f>IF(N210="základní",J210,0)</f>
        <v>0</v>
      </c>
      <c r="BF210" s="143">
        <f>IF(N210="snížená",J210,0)</f>
        <v>0</v>
      </c>
      <c r="BG210" s="143">
        <f>IF(N210="zákl. přenesená",J210,0)</f>
        <v>0</v>
      </c>
      <c r="BH210" s="143">
        <f>IF(N210="sníž. přenesená",J210,0)</f>
        <v>0</v>
      </c>
      <c r="BI210" s="143">
        <f>IF(N210="nulová",J210,0)</f>
        <v>0</v>
      </c>
      <c r="BJ210" s="12" t="s">
        <v>81</v>
      </c>
      <c r="BK210" s="143">
        <f>ROUND(I210*H210,2)</f>
        <v>0</v>
      </c>
      <c r="BL210" s="12" t="s">
        <v>132</v>
      </c>
      <c r="BM210" s="142" t="s">
        <v>309</v>
      </c>
    </row>
    <row r="211" spans="2:65" s="1" customFormat="1" ht="39">
      <c r="B211" s="27"/>
      <c r="D211" s="144" t="s">
        <v>133</v>
      </c>
      <c r="F211" s="145" t="s">
        <v>310</v>
      </c>
      <c r="I211" s="106"/>
      <c r="L211" s="27"/>
      <c r="M211" s="146"/>
      <c r="T211" s="51"/>
      <c r="AT211" s="12" t="s">
        <v>133</v>
      </c>
      <c r="AU211" s="12" t="s">
        <v>81</v>
      </c>
    </row>
    <row r="212" spans="2:65" s="1" customFormat="1" ht="16.5" customHeight="1">
      <c r="B212" s="27"/>
      <c r="C212" s="131" t="s">
        <v>311</v>
      </c>
      <c r="D212" s="131" t="s">
        <v>128</v>
      </c>
      <c r="E212" s="132" t="s">
        <v>312</v>
      </c>
      <c r="F212" s="133" t="s">
        <v>313</v>
      </c>
      <c r="G212" s="134" t="s">
        <v>131</v>
      </c>
      <c r="H212" s="135">
        <v>3</v>
      </c>
      <c r="I212" s="136"/>
      <c r="J212" s="137">
        <f>ROUND(I212*H212,2)</f>
        <v>0</v>
      </c>
      <c r="K212" s="138"/>
      <c r="L212" s="27"/>
      <c r="M212" s="139" t="s">
        <v>1</v>
      </c>
      <c r="N212" s="102" t="s">
        <v>38</v>
      </c>
      <c r="P212" s="140">
        <f>O212*H212</f>
        <v>0</v>
      </c>
      <c r="Q212" s="140">
        <v>0</v>
      </c>
      <c r="R212" s="140">
        <f>Q212*H212</f>
        <v>0</v>
      </c>
      <c r="S212" s="140">
        <v>0</v>
      </c>
      <c r="T212" s="141">
        <f>S212*H212</f>
        <v>0</v>
      </c>
      <c r="AR212" s="142" t="s">
        <v>132</v>
      </c>
      <c r="AT212" s="142" t="s">
        <v>128</v>
      </c>
      <c r="AU212" s="142" t="s">
        <v>81</v>
      </c>
      <c r="AY212" s="12" t="s">
        <v>127</v>
      </c>
      <c r="BE212" s="143">
        <f>IF(N212="základní",J212,0)</f>
        <v>0</v>
      </c>
      <c r="BF212" s="143">
        <f>IF(N212="snížená",J212,0)</f>
        <v>0</v>
      </c>
      <c r="BG212" s="143">
        <f>IF(N212="zákl. přenesená",J212,0)</f>
        <v>0</v>
      </c>
      <c r="BH212" s="143">
        <f>IF(N212="sníž. přenesená",J212,0)</f>
        <v>0</v>
      </c>
      <c r="BI212" s="143">
        <f>IF(N212="nulová",J212,0)</f>
        <v>0</v>
      </c>
      <c r="BJ212" s="12" t="s">
        <v>81</v>
      </c>
      <c r="BK212" s="143">
        <f>ROUND(I212*H212,2)</f>
        <v>0</v>
      </c>
      <c r="BL212" s="12" t="s">
        <v>132</v>
      </c>
      <c r="BM212" s="142" t="s">
        <v>314</v>
      </c>
    </row>
    <row r="213" spans="2:65" s="1" customFormat="1" ht="29.25">
      <c r="B213" s="27"/>
      <c r="D213" s="144" t="s">
        <v>133</v>
      </c>
      <c r="F213" s="145" t="s">
        <v>315</v>
      </c>
      <c r="I213" s="106"/>
      <c r="L213" s="27"/>
      <c r="M213" s="146"/>
      <c r="T213" s="51"/>
      <c r="AT213" s="12" t="s">
        <v>133</v>
      </c>
      <c r="AU213" s="12" t="s">
        <v>81</v>
      </c>
    </row>
    <row r="214" spans="2:65" s="1" customFormat="1" ht="16.5" customHeight="1">
      <c r="B214" s="27"/>
      <c r="C214" s="131" t="s">
        <v>224</v>
      </c>
      <c r="D214" s="131" t="s">
        <v>128</v>
      </c>
      <c r="E214" s="132" t="s">
        <v>316</v>
      </c>
      <c r="F214" s="133" t="s">
        <v>317</v>
      </c>
      <c r="G214" s="134" t="s">
        <v>131</v>
      </c>
      <c r="H214" s="135">
        <v>1</v>
      </c>
      <c r="I214" s="136"/>
      <c r="J214" s="137">
        <f>ROUND(I214*H214,2)</f>
        <v>0</v>
      </c>
      <c r="K214" s="138"/>
      <c r="L214" s="27"/>
      <c r="M214" s="139" t="s">
        <v>1</v>
      </c>
      <c r="N214" s="102" t="s">
        <v>38</v>
      </c>
      <c r="P214" s="140">
        <f>O214*H214</f>
        <v>0</v>
      </c>
      <c r="Q214" s="140">
        <v>0</v>
      </c>
      <c r="R214" s="140">
        <f>Q214*H214</f>
        <v>0</v>
      </c>
      <c r="S214" s="140">
        <v>0</v>
      </c>
      <c r="T214" s="141">
        <f>S214*H214</f>
        <v>0</v>
      </c>
      <c r="AR214" s="142" t="s">
        <v>132</v>
      </c>
      <c r="AT214" s="142" t="s">
        <v>128</v>
      </c>
      <c r="AU214" s="142" t="s">
        <v>81</v>
      </c>
      <c r="AY214" s="12" t="s">
        <v>127</v>
      </c>
      <c r="BE214" s="143">
        <f>IF(N214="základní",J214,0)</f>
        <v>0</v>
      </c>
      <c r="BF214" s="143">
        <f>IF(N214="snížená",J214,0)</f>
        <v>0</v>
      </c>
      <c r="BG214" s="143">
        <f>IF(N214="zákl. přenesená",J214,0)</f>
        <v>0</v>
      </c>
      <c r="BH214" s="143">
        <f>IF(N214="sníž. přenesená",J214,0)</f>
        <v>0</v>
      </c>
      <c r="BI214" s="143">
        <f>IF(N214="nulová",J214,0)</f>
        <v>0</v>
      </c>
      <c r="BJ214" s="12" t="s">
        <v>81</v>
      </c>
      <c r="BK214" s="143">
        <f>ROUND(I214*H214,2)</f>
        <v>0</v>
      </c>
      <c r="BL214" s="12" t="s">
        <v>132</v>
      </c>
      <c r="BM214" s="142" t="s">
        <v>318</v>
      </c>
    </row>
    <row r="215" spans="2:65" s="1" customFormat="1" ht="39">
      <c r="B215" s="27"/>
      <c r="D215" s="144" t="s">
        <v>133</v>
      </c>
      <c r="F215" s="145" t="s">
        <v>306</v>
      </c>
      <c r="I215" s="106"/>
      <c r="L215" s="27"/>
      <c r="M215" s="146"/>
      <c r="T215" s="51"/>
      <c r="AT215" s="12" t="s">
        <v>133</v>
      </c>
      <c r="AU215" s="12" t="s">
        <v>81</v>
      </c>
    </row>
    <row r="216" spans="2:65" s="1" customFormat="1" ht="16.5" customHeight="1">
      <c r="B216" s="27"/>
      <c r="C216" s="131" t="s">
        <v>319</v>
      </c>
      <c r="D216" s="131" t="s">
        <v>128</v>
      </c>
      <c r="E216" s="132" t="s">
        <v>320</v>
      </c>
      <c r="F216" s="133" t="s">
        <v>321</v>
      </c>
      <c r="G216" s="134" t="s">
        <v>131</v>
      </c>
      <c r="H216" s="135">
        <v>5</v>
      </c>
      <c r="I216" s="136"/>
      <c r="J216" s="137">
        <f>ROUND(I216*H216,2)</f>
        <v>0</v>
      </c>
      <c r="K216" s="138"/>
      <c r="L216" s="27"/>
      <c r="M216" s="139" t="s">
        <v>1</v>
      </c>
      <c r="N216" s="102" t="s">
        <v>38</v>
      </c>
      <c r="P216" s="140">
        <f>O216*H216</f>
        <v>0</v>
      </c>
      <c r="Q216" s="140">
        <v>0</v>
      </c>
      <c r="R216" s="140">
        <f>Q216*H216</f>
        <v>0</v>
      </c>
      <c r="S216" s="140">
        <v>0</v>
      </c>
      <c r="T216" s="141">
        <f>S216*H216</f>
        <v>0</v>
      </c>
      <c r="AR216" s="142" t="s">
        <v>132</v>
      </c>
      <c r="AT216" s="142" t="s">
        <v>128</v>
      </c>
      <c r="AU216" s="142" t="s">
        <v>81</v>
      </c>
      <c r="AY216" s="12" t="s">
        <v>127</v>
      </c>
      <c r="BE216" s="143">
        <f>IF(N216="základní",J216,0)</f>
        <v>0</v>
      </c>
      <c r="BF216" s="143">
        <f>IF(N216="snížená",J216,0)</f>
        <v>0</v>
      </c>
      <c r="BG216" s="143">
        <f>IF(N216="zákl. přenesená",J216,0)</f>
        <v>0</v>
      </c>
      <c r="BH216" s="143">
        <f>IF(N216="sníž. přenesená",J216,0)</f>
        <v>0</v>
      </c>
      <c r="BI216" s="143">
        <f>IF(N216="nulová",J216,0)</f>
        <v>0</v>
      </c>
      <c r="BJ216" s="12" t="s">
        <v>81</v>
      </c>
      <c r="BK216" s="143">
        <f>ROUND(I216*H216,2)</f>
        <v>0</v>
      </c>
      <c r="BL216" s="12" t="s">
        <v>132</v>
      </c>
      <c r="BM216" s="142" t="s">
        <v>322</v>
      </c>
    </row>
    <row r="217" spans="2:65" s="1" customFormat="1" ht="39">
      <c r="B217" s="27"/>
      <c r="D217" s="144" t="s">
        <v>133</v>
      </c>
      <c r="F217" s="145" t="s">
        <v>301</v>
      </c>
      <c r="I217" s="106"/>
      <c r="L217" s="27"/>
      <c r="M217" s="146"/>
      <c r="T217" s="51"/>
      <c r="AT217" s="12" t="s">
        <v>133</v>
      </c>
      <c r="AU217" s="12" t="s">
        <v>81</v>
      </c>
    </row>
    <row r="218" spans="2:65" s="1" customFormat="1" ht="16.5" customHeight="1">
      <c r="B218" s="27"/>
      <c r="C218" s="131" t="s">
        <v>229</v>
      </c>
      <c r="D218" s="131" t="s">
        <v>128</v>
      </c>
      <c r="E218" s="132" t="s">
        <v>323</v>
      </c>
      <c r="F218" s="133" t="s">
        <v>324</v>
      </c>
      <c r="G218" s="134" t="s">
        <v>131</v>
      </c>
      <c r="H218" s="135">
        <v>1</v>
      </c>
      <c r="I218" s="136"/>
      <c r="J218" s="137">
        <f>ROUND(I218*H218,2)</f>
        <v>0</v>
      </c>
      <c r="K218" s="138"/>
      <c r="L218" s="27"/>
      <c r="M218" s="139" t="s">
        <v>1</v>
      </c>
      <c r="N218" s="102" t="s">
        <v>38</v>
      </c>
      <c r="P218" s="140">
        <f>O218*H218</f>
        <v>0</v>
      </c>
      <c r="Q218" s="140">
        <v>0</v>
      </c>
      <c r="R218" s="140">
        <f>Q218*H218</f>
        <v>0</v>
      </c>
      <c r="S218" s="140">
        <v>0</v>
      </c>
      <c r="T218" s="141">
        <f>S218*H218</f>
        <v>0</v>
      </c>
      <c r="AR218" s="142" t="s">
        <v>132</v>
      </c>
      <c r="AT218" s="142" t="s">
        <v>128</v>
      </c>
      <c r="AU218" s="142" t="s">
        <v>81</v>
      </c>
      <c r="AY218" s="12" t="s">
        <v>127</v>
      </c>
      <c r="BE218" s="143">
        <f>IF(N218="základní",J218,0)</f>
        <v>0</v>
      </c>
      <c r="BF218" s="143">
        <f>IF(N218="snížená",J218,0)</f>
        <v>0</v>
      </c>
      <c r="BG218" s="143">
        <f>IF(N218="zákl. přenesená",J218,0)</f>
        <v>0</v>
      </c>
      <c r="BH218" s="143">
        <f>IF(N218="sníž. přenesená",J218,0)</f>
        <v>0</v>
      </c>
      <c r="BI218" s="143">
        <f>IF(N218="nulová",J218,0)</f>
        <v>0</v>
      </c>
      <c r="BJ218" s="12" t="s">
        <v>81</v>
      </c>
      <c r="BK218" s="143">
        <f>ROUND(I218*H218,2)</f>
        <v>0</v>
      </c>
      <c r="BL218" s="12" t="s">
        <v>132</v>
      </c>
      <c r="BM218" s="142" t="s">
        <v>129</v>
      </c>
    </row>
    <row r="219" spans="2:65" s="1" customFormat="1" ht="39">
      <c r="B219" s="27"/>
      <c r="D219" s="144" t="s">
        <v>133</v>
      </c>
      <c r="F219" s="145" t="s">
        <v>325</v>
      </c>
      <c r="I219" s="106"/>
      <c r="L219" s="27"/>
      <c r="M219" s="146"/>
      <c r="T219" s="51"/>
      <c r="AT219" s="12" t="s">
        <v>133</v>
      </c>
      <c r="AU219" s="12" t="s">
        <v>81</v>
      </c>
    </row>
    <row r="220" spans="2:65" s="1" customFormat="1" ht="16.5" customHeight="1">
      <c r="B220" s="27"/>
      <c r="C220" s="131" t="s">
        <v>326</v>
      </c>
      <c r="D220" s="131" t="s">
        <v>128</v>
      </c>
      <c r="E220" s="132" t="s">
        <v>327</v>
      </c>
      <c r="F220" s="133" t="s">
        <v>328</v>
      </c>
      <c r="G220" s="134" t="s">
        <v>131</v>
      </c>
      <c r="H220" s="135">
        <v>7</v>
      </c>
      <c r="I220" s="136"/>
      <c r="J220" s="137">
        <f>ROUND(I220*H220,2)</f>
        <v>0</v>
      </c>
      <c r="K220" s="138"/>
      <c r="L220" s="27"/>
      <c r="M220" s="139" t="s">
        <v>1</v>
      </c>
      <c r="N220" s="102" t="s">
        <v>38</v>
      </c>
      <c r="P220" s="140">
        <f>O220*H220</f>
        <v>0</v>
      </c>
      <c r="Q220" s="140">
        <v>0</v>
      </c>
      <c r="R220" s="140">
        <f>Q220*H220</f>
        <v>0</v>
      </c>
      <c r="S220" s="140">
        <v>0</v>
      </c>
      <c r="T220" s="141">
        <f>S220*H220</f>
        <v>0</v>
      </c>
      <c r="AR220" s="142" t="s">
        <v>132</v>
      </c>
      <c r="AT220" s="142" t="s">
        <v>128</v>
      </c>
      <c r="AU220" s="142" t="s">
        <v>81</v>
      </c>
      <c r="AY220" s="12" t="s">
        <v>127</v>
      </c>
      <c r="BE220" s="143">
        <f>IF(N220="základní",J220,0)</f>
        <v>0</v>
      </c>
      <c r="BF220" s="143">
        <f>IF(N220="snížená",J220,0)</f>
        <v>0</v>
      </c>
      <c r="BG220" s="143">
        <f>IF(N220="zákl. přenesená",J220,0)</f>
        <v>0</v>
      </c>
      <c r="BH220" s="143">
        <f>IF(N220="sníž. přenesená",J220,0)</f>
        <v>0</v>
      </c>
      <c r="BI220" s="143">
        <f>IF(N220="nulová",J220,0)</f>
        <v>0</v>
      </c>
      <c r="BJ220" s="12" t="s">
        <v>81</v>
      </c>
      <c r="BK220" s="143">
        <f>ROUND(I220*H220,2)</f>
        <v>0</v>
      </c>
      <c r="BL220" s="12" t="s">
        <v>132</v>
      </c>
      <c r="BM220" s="142" t="s">
        <v>138</v>
      </c>
    </row>
    <row r="221" spans="2:65" s="1" customFormat="1" ht="39">
      <c r="B221" s="27"/>
      <c r="D221" s="144" t="s">
        <v>133</v>
      </c>
      <c r="F221" s="145" t="s">
        <v>329</v>
      </c>
      <c r="I221" s="106"/>
      <c r="L221" s="27"/>
      <c r="M221" s="146"/>
      <c r="T221" s="51"/>
      <c r="AT221" s="12" t="s">
        <v>133</v>
      </c>
      <c r="AU221" s="12" t="s">
        <v>81</v>
      </c>
    </row>
    <row r="222" spans="2:65" s="1" customFormat="1" ht="16.5" customHeight="1">
      <c r="B222" s="27"/>
      <c r="C222" s="131" t="s">
        <v>232</v>
      </c>
      <c r="D222" s="131" t="s">
        <v>128</v>
      </c>
      <c r="E222" s="132" t="s">
        <v>330</v>
      </c>
      <c r="F222" s="133" t="s">
        <v>331</v>
      </c>
      <c r="G222" s="134" t="s">
        <v>131</v>
      </c>
      <c r="H222" s="135">
        <v>3</v>
      </c>
      <c r="I222" s="136"/>
      <c r="J222" s="137">
        <f>ROUND(I222*H222,2)</f>
        <v>0</v>
      </c>
      <c r="K222" s="138"/>
      <c r="L222" s="27"/>
      <c r="M222" s="139" t="s">
        <v>1</v>
      </c>
      <c r="N222" s="102" t="s">
        <v>38</v>
      </c>
      <c r="P222" s="140">
        <f>O222*H222</f>
        <v>0</v>
      </c>
      <c r="Q222" s="140">
        <v>0</v>
      </c>
      <c r="R222" s="140">
        <f>Q222*H222</f>
        <v>0</v>
      </c>
      <c r="S222" s="140">
        <v>0</v>
      </c>
      <c r="T222" s="141">
        <f>S222*H222</f>
        <v>0</v>
      </c>
      <c r="AR222" s="142" t="s">
        <v>132</v>
      </c>
      <c r="AT222" s="142" t="s">
        <v>128</v>
      </c>
      <c r="AU222" s="142" t="s">
        <v>81</v>
      </c>
      <c r="AY222" s="12" t="s">
        <v>127</v>
      </c>
      <c r="BE222" s="143">
        <f>IF(N222="základní",J222,0)</f>
        <v>0</v>
      </c>
      <c r="BF222" s="143">
        <f>IF(N222="snížená",J222,0)</f>
        <v>0</v>
      </c>
      <c r="BG222" s="143">
        <f>IF(N222="zákl. přenesená",J222,0)</f>
        <v>0</v>
      </c>
      <c r="BH222" s="143">
        <f>IF(N222="sníž. přenesená",J222,0)</f>
        <v>0</v>
      </c>
      <c r="BI222" s="143">
        <f>IF(N222="nulová",J222,0)</f>
        <v>0</v>
      </c>
      <c r="BJ222" s="12" t="s">
        <v>81</v>
      </c>
      <c r="BK222" s="143">
        <f>ROUND(I222*H222,2)</f>
        <v>0</v>
      </c>
      <c r="BL222" s="12" t="s">
        <v>132</v>
      </c>
      <c r="BM222" s="142" t="s">
        <v>147</v>
      </c>
    </row>
    <row r="223" spans="2:65" s="1" customFormat="1" ht="39">
      <c r="B223" s="27"/>
      <c r="D223" s="144" t="s">
        <v>133</v>
      </c>
      <c r="F223" s="145" t="s">
        <v>301</v>
      </c>
      <c r="I223" s="106"/>
      <c r="L223" s="27"/>
      <c r="M223" s="146"/>
      <c r="T223" s="51"/>
      <c r="AT223" s="12" t="s">
        <v>133</v>
      </c>
      <c r="AU223" s="12" t="s">
        <v>81</v>
      </c>
    </row>
    <row r="224" spans="2:65" s="1" customFormat="1" ht="16.5" customHeight="1">
      <c r="B224" s="27"/>
      <c r="C224" s="131" t="s">
        <v>332</v>
      </c>
      <c r="D224" s="131" t="s">
        <v>128</v>
      </c>
      <c r="E224" s="132" t="s">
        <v>333</v>
      </c>
      <c r="F224" s="133" t="s">
        <v>334</v>
      </c>
      <c r="G224" s="134" t="s">
        <v>131</v>
      </c>
      <c r="H224" s="135">
        <v>1</v>
      </c>
      <c r="I224" s="136"/>
      <c r="J224" s="137">
        <f>ROUND(I224*H224,2)</f>
        <v>0</v>
      </c>
      <c r="K224" s="138"/>
      <c r="L224" s="27"/>
      <c r="M224" s="139" t="s">
        <v>1</v>
      </c>
      <c r="N224" s="102" t="s">
        <v>38</v>
      </c>
      <c r="P224" s="140">
        <f>O224*H224</f>
        <v>0</v>
      </c>
      <c r="Q224" s="140">
        <v>0</v>
      </c>
      <c r="R224" s="140">
        <f>Q224*H224</f>
        <v>0</v>
      </c>
      <c r="S224" s="140">
        <v>0</v>
      </c>
      <c r="T224" s="141">
        <f>S224*H224</f>
        <v>0</v>
      </c>
      <c r="AR224" s="142" t="s">
        <v>132</v>
      </c>
      <c r="AT224" s="142" t="s">
        <v>128</v>
      </c>
      <c r="AU224" s="142" t="s">
        <v>81</v>
      </c>
      <c r="AY224" s="12" t="s">
        <v>127</v>
      </c>
      <c r="BE224" s="143">
        <f>IF(N224="základní",J224,0)</f>
        <v>0</v>
      </c>
      <c r="BF224" s="143">
        <f>IF(N224="snížená",J224,0)</f>
        <v>0</v>
      </c>
      <c r="BG224" s="143">
        <f>IF(N224="zákl. přenesená",J224,0)</f>
        <v>0</v>
      </c>
      <c r="BH224" s="143">
        <f>IF(N224="sníž. přenesená",J224,0)</f>
        <v>0</v>
      </c>
      <c r="BI224" s="143">
        <f>IF(N224="nulová",J224,0)</f>
        <v>0</v>
      </c>
      <c r="BJ224" s="12" t="s">
        <v>81</v>
      </c>
      <c r="BK224" s="143">
        <f>ROUND(I224*H224,2)</f>
        <v>0</v>
      </c>
      <c r="BL224" s="12" t="s">
        <v>132</v>
      </c>
      <c r="BM224" s="142" t="s">
        <v>156</v>
      </c>
    </row>
    <row r="225" spans="2:65" s="1" customFormat="1" ht="29.25">
      <c r="B225" s="27"/>
      <c r="D225" s="144" t="s">
        <v>133</v>
      </c>
      <c r="F225" s="145" t="s">
        <v>335</v>
      </c>
      <c r="I225" s="106"/>
      <c r="L225" s="27"/>
      <c r="M225" s="146"/>
      <c r="T225" s="51"/>
      <c r="AT225" s="12" t="s">
        <v>133</v>
      </c>
      <c r="AU225" s="12" t="s">
        <v>81</v>
      </c>
    </row>
    <row r="226" spans="2:65" s="1" customFormat="1" ht="16.5" customHeight="1">
      <c r="B226" s="27"/>
      <c r="C226" s="131" t="s">
        <v>236</v>
      </c>
      <c r="D226" s="131" t="s">
        <v>128</v>
      </c>
      <c r="E226" s="132" t="s">
        <v>336</v>
      </c>
      <c r="F226" s="133" t="s">
        <v>337</v>
      </c>
      <c r="G226" s="134" t="s">
        <v>131</v>
      </c>
      <c r="H226" s="135">
        <v>1</v>
      </c>
      <c r="I226" s="136"/>
      <c r="J226" s="137">
        <f>ROUND(I226*H226,2)</f>
        <v>0</v>
      </c>
      <c r="K226" s="138"/>
      <c r="L226" s="27"/>
      <c r="M226" s="139" t="s">
        <v>1</v>
      </c>
      <c r="N226" s="102" t="s">
        <v>38</v>
      </c>
      <c r="P226" s="140">
        <f>O226*H226</f>
        <v>0</v>
      </c>
      <c r="Q226" s="140">
        <v>0</v>
      </c>
      <c r="R226" s="140">
        <f>Q226*H226</f>
        <v>0</v>
      </c>
      <c r="S226" s="140">
        <v>0</v>
      </c>
      <c r="T226" s="141">
        <f>S226*H226</f>
        <v>0</v>
      </c>
      <c r="AR226" s="142" t="s">
        <v>132</v>
      </c>
      <c r="AT226" s="142" t="s">
        <v>128</v>
      </c>
      <c r="AU226" s="142" t="s">
        <v>81</v>
      </c>
      <c r="AY226" s="12" t="s">
        <v>127</v>
      </c>
      <c r="BE226" s="143">
        <f>IF(N226="základní",J226,0)</f>
        <v>0</v>
      </c>
      <c r="BF226" s="143">
        <f>IF(N226="snížená",J226,0)</f>
        <v>0</v>
      </c>
      <c r="BG226" s="143">
        <f>IF(N226="zákl. přenesená",J226,0)</f>
        <v>0</v>
      </c>
      <c r="BH226" s="143">
        <f>IF(N226="sníž. přenesená",J226,0)</f>
        <v>0</v>
      </c>
      <c r="BI226" s="143">
        <f>IF(N226="nulová",J226,0)</f>
        <v>0</v>
      </c>
      <c r="BJ226" s="12" t="s">
        <v>81</v>
      </c>
      <c r="BK226" s="143">
        <f>ROUND(I226*H226,2)</f>
        <v>0</v>
      </c>
      <c r="BL226" s="12" t="s">
        <v>132</v>
      </c>
      <c r="BM226" s="142" t="s">
        <v>164</v>
      </c>
    </row>
    <row r="227" spans="2:65" s="1" customFormat="1" ht="39">
      <c r="B227" s="27"/>
      <c r="D227" s="144" t="s">
        <v>133</v>
      </c>
      <c r="F227" s="145" t="s">
        <v>301</v>
      </c>
      <c r="I227" s="106"/>
      <c r="L227" s="27"/>
      <c r="M227" s="146"/>
      <c r="T227" s="51"/>
      <c r="AT227" s="12" t="s">
        <v>133</v>
      </c>
      <c r="AU227" s="12" t="s">
        <v>81</v>
      </c>
    </row>
    <row r="228" spans="2:65" s="1" customFormat="1" ht="16.5" customHeight="1">
      <c r="B228" s="27"/>
      <c r="C228" s="131" t="s">
        <v>338</v>
      </c>
      <c r="D228" s="131" t="s">
        <v>128</v>
      </c>
      <c r="E228" s="132" t="s">
        <v>339</v>
      </c>
      <c r="F228" s="133" t="s">
        <v>340</v>
      </c>
      <c r="G228" s="134" t="s">
        <v>131</v>
      </c>
      <c r="H228" s="135">
        <v>1</v>
      </c>
      <c r="I228" s="136"/>
      <c r="J228" s="137">
        <f>ROUND(I228*H228,2)</f>
        <v>0</v>
      </c>
      <c r="K228" s="138"/>
      <c r="L228" s="27"/>
      <c r="M228" s="139" t="s">
        <v>1</v>
      </c>
      <c r="N228" s="102" t="s">
        <v>38</v>
      </c>
      <c r="P228" s="140">
        <f>O228*H228</f>
        <v>0</v>
      </c>
      <c r="Q228" s="140">
        <v>0</v>
      </c>
      <c r="R228" s="140">
        <f>Q228*H228</f>
        <v>0</v>
      </c>
      <c r="S228" s="140">
        <v>0</v>
      </c>
      <c r="T228" s="141">
        <f>S228*H228</f>
        <v>0</v>
      </c>
      <c r="AR228" s="142" t="s">
        <v>132</v>
      </c>
      <c r="AT228" s="142" t="s">
        <v>128</v>
      </c>
      <c r="AU228" s="142" t="s">
        <v>81</v>
      </c>
      <c r="AY228" s="12" t="s">
        <v>127</v>
      </c>
      <c r="BE228" s="143">
        <f>IF(N228="základní",J228,0)</f>
        <v>0</v>
      </c>
      <c r="BF228" s="143">
        <f>IF(N228="snížená",J228,0)</f>
        <v>0</v>
      </c>
      <c r="BG228" s="143">
        <f>IF(N228="zákl. přenesená",J228,0)</f>
        <v>0</v>
      </c>
      <c r="BH228" s="143">
        <f>IF(N228="sníž. přenesená",J228,0)</f>
        <v>0</v>
      </c>
      <c r="BI228" s="143">
        <f>IF(N228="nulová",J228,0)</f>
        <v>0</v>
      </c>
      <c r="BJ228" s="12" t="s">
        <v>81</v>
      </c>
      <c r="BK228" s="143">
        <f>ROUND(I228*H228,2)</f>
        <v>0</v>
      </c>
      <c r="BL228" s="12" t="s">
        <v>132</v>
      </c>
      <c r="BM228" s="142" t="s">
        <v>172</v>
      </c>
    </row>
    <row r="229" spans="2:65" s="1" customFormat="1" ht="39">
      <c r="B229" s="27"/>
      <c r="D229" s="144" t="s">
        <v>133</v>
      </c>
      <c r="F229" s="145" t="s">
        <v>301</v>
      </c>
      <c r="I229" s="106"/>
      <c r="L229" s="27"/>
      <c r="M229" s="146"/>
      <c r="T229" s="51"/>
      <c r="AT229" s="12" t="s">
        <v>133</v>
      </c>
      <c r="AU229" s="12" t="s">
        <v>81</v>
      </c>
    </row>
    <row r="230" spans="2:65" s="1" customFormat="1" ht="16.5" customHeight="1">
      <c r="B230" s="27"/>
      <c r="C230" s="131" t="s">
        <v>239</v>
      </c>
      <c r="D230" s="131" t="s">
        <v>128</v>
      </c>
      <c r="E230" s="132" t="s">
        <v>341</v>
      </c>
      <c r="F230" s="133" t="s">
        <v>342</v>
      </c>
      <c r="G230" s="134" t="s">
        <v>131</v>
      </c>
      <c r="H230" s="135">
        <v>2</v>
      </c>
      <c r="I230" s="136"/>
      <c r="J230" s="137">
        <f>ROUND(I230*H230,2)</f>
        <v>0</v>
      </c>
      <c r="K230" s="138"/>
      <c r="L230" s="27"/>
      <c r="M230" s="139" t="s">
        <v>1</v>
      </c>
      <c r="N230" s="102" t="s">
        <v>38</v>
      </c>
      <c r="P230" s="140">
        <f>O230*H230</f>
        <v>0</v>
      </c>
      <c r="Q230" s="140">
        <v>0</v>
      </c>
      <c r="R230" s="140">
        <f>Q230*H230</f>
        <v>0</v>
      </c>
      <c r="S230" s="140">
        <v>0</v>
      </c>
      <c r="T230" s="141">
        <f>S230*H230</f>
        <v>0</v>
      </c>
      <c r="AR230" s="142" t="s">
        <v>132</v>
      </c>
      <c r="AT230" s="142" t="s">
        <v>128</v>
      </c>
      <c r="AU230" s="142" t="s">
        <v>81</v>
      </c>
      <c r="AY230" s="12" t="s">
        <v>127</v>
      </c>
      <c r="BE230" s="143">
        <f>IF(N230="základní",J230,0)</f>
        <v>0</v>
      </c>
      <c r="BF230" s="143">
        <f>IF(N230="snížená",J230,0)</f>
        <v>0</v>
      </c>
      <c r="BG230" s="143">
        <f>IF(N230="zákl. přenesená",J230,0)</f>
        <v>0</v>
      </c>
      <c r="BH230" s="143">
        <f>IF(N230="sníž. přenesená",J230,0)</f>
        <v>0</v>
      </c>
      <c r="BI230" s="143">
        <f>IF(N230="nulová",J230,0)</f>
        <v>0</v>
      </c>
      <c r="BJ230" s="12" t="s">
        <v>81</v>
      </c>
      <c r="BK230" s="143">
        <f>ROUND(I230*H230,2)</f>
        <v>0</v>
      </c>
      <c r="BL230" s="12" t="s">
        <v>132</v>
      </c>
      <c r="BM230" s="142" t="s">
        <v>180</v>
      </c>
    </row>
    <row r="231" spans="2:65" s="1" customFormat="1" ht="39">
      <c r="B231" s="27"/>
      <c r="D231" s="144" t="s">
        <v>133</v>
      </c>
      <c r="F231" s="145" t="s">
        <v>343</v>
      </c>
      <c r="I231" s="106"/>
      <c r="L231" s="27"/>
      <c r="M231" s="146"/>
      <c r="T231" s="51"/>
      <c r="AT231" s="12" t="s">
        <v>133</v>
      </c>
      <c r="AU231" s="12" t="s">
        <v>81</v>
      </c>
    </row>
    <row r="232" spans="2:65" s="1" customFormat="1" ht="16.5" customHeight="1">
      <c r="B232" s="27"/>
      <c r="C232" s="131" t="s">
        <v>344</v>
      </c>
      <c r="D232" s="131" t="s">
        <v>128</v>
      </c>
      <c r="E232" s="132" t="s">
        <v>345</v>
      </c>
      <c r="F232" s="133" t="s">
        <v>346</v>
      </c>
      <c r="G232" s="134" t="s">
        <v>131</v>
      </c>
      <c r="H232" s="135">
        <v>2</v>
      </c>
      <c r="I232" s="136"/>
      <c r="J232" s="137">
        <f>ROUND(I232*H232,2)</f>
        <v>0</v>
      </c>
      <c r="K232" s="138"/>
      <c r="L232" s="27"/>
      <c r="M232" s="139" t="s">
        <v>1</v>
      </c>
      <c r="N232" s="102" t="s">
        <v>38</v>
      </c>
      <c r="P232" s="140">
        <f>O232*H232</f>
        <v>0</v>
      </c>
      <c r="Q232" s="140">
        <v>0</v>
      </c>
      <c r="R232" s="140">
        <f>Q232*H232</f>
        <v>0</v>
      </c>
      <c r="S232" s="140">
        <v>0</v>
      </c>
      <c r="T232" s="141">
        <f>S232*H232</f>
        <v>0</v>
      </c>
      <c r="AR232" s="142" t="s">
        <v>132</v>
      </c>
      <c r="AT232" s="142" t="s">
        <v>128</v>
      </c>
      <c r="AU232" s="142" t="s">
        <v>81</v>
      </c>
      <c r="AY232" s="12" t="s">
        <v>127</v>
      </c>
      <c r="BE232" s="143">
        <f>IF(N232="základní",J232,0)</f>
        <v>0</v>
      </c>
      <c r="BF232" s="143">
        <f>IF(N232="snížená",J232,0)</f>
        <v>0</v>
      </c>
      <c r="BG232" s="143">
        <f>IF(N232="zákl. přenesená",J232,0)</f>
        <v>0</v>
      </c>
      <c r="BH232" s="143">
        <f>IF(N232="sníž. přenesená",J232,0)</f>
        <v>0</v>
      </c>
      <c r="BI232" s="143">
        <f>IF(N232="nulová",J232,0)</f>
        <v>0</v>
      </c>
      <c r="BJ232" s="12" t="s">
        <v>81</v>
      </c>
      <c r="BK232" s="143">
        <f>ROUND(I232*H232,2)</f>
        <v>0</v>
      </c>
      <c r="BL232" s="12" t="s">
        <v>132</v>
      </c>
      <c r="BM232" s="142" t="s">
        <v>187</v>
      </c>
    </row>
    <row r="233" spans="2:65" s="1" customFormat="1" ht="39">
      <c r="B233" s="27"/>
      <c r="D233" s="144" t="s">
        <v>133</v>
      </c>
      <c r="F233" s="145" t="s">
        <v>347</v>
      </c>
      <c r="I233" s="106"/>
      <c r="L233" s="27"/>
      <c r="M233" s="146"/>
      <c r="T233" s="51"/>
      <c r="AT233" s="12" t="s">
        <v>133</v>
      </c>
      <c r="AU233" s="12" t="s">
        <v>81</v>
      </c>
    </row>
    <row r="234" spans="2:65" s="1" customFormat="1" ht="21.75" customHeight="1">
      <c r="B234" s="27"/>
      <c r="C234" s="131" t="s">
        <v>243</v>
      </c>
      <c r="D234" s="131" t="s">
        <v>128</v>
      </c>
      <c r="E234" s="132" t="s">
        <v>348</v>
      </c>
      <c r="F234" s="133" t="s">
        <v>349</v>
      </c>
      <c r="G234" s="134" t="s">
        <v>131</v>
      </c>
      <c r="H234" s="135">
        <v>13</v>
      </c>
      <c r="I234" s="136"/>
      <c r="J234" s="137">
        <f>ROUND(I234*H234,2)</f>
        <v>0</v>
      </c>
      <c r="K234" s="138"/>
      <c r="L234" s="27"/>
      <c r="M234" s="139" t="s">
        <v>1</v>
      </c>
      <c r="N234" s="102" t="s">
        <v>38</v>
      </c>
      <c r="P234" s="140">
        <f>O234*H234</f>
        <v>0</v>
      </c>
      <c r="Q234" s="140">
        <v>0</v>
      </c>
      <c r="R234" s="140">
        <f>Q234*H234</f>
        <v>0</v>
      </c>
      <c r="S234" s="140">
        <v>0</v>
      </c>
      <c r="T234" s="141">
        <f>S234*H234</f>
        <v>0</v>
      </c>
      <c r="AR234" s="142" t="s">
        <v>132</v>
      </c>
      <c r="AT234" s="142" t="s">
        <v>128</v>
      </c>
      <c r="AU234" s="142" t="s">
        <v>81</v>
      </c>
      <c r="AY234" s="12" t="s">
        <v>127</v>
      </c>
      <c r="BE234" s="143">
        <f>IF(N234="základní",J234,0)</f>
        <v>0</v>
      </c>
      <c r="BF234" s="143">
        <f>IF(N234="snížená",J234,0)</f>
        <v>0</v>
      </c>
      <c r="BG234" s="143">
        <f>IF(N234="zákl. přenesená",J234,0)</f>
        <v>0</v>
      </c>
      <c r="BH234" s="143">
        <f>IF(N234="sníž. přenesená",J234,0)</f>
        <v>0</v>
      </c>
      <c r="BI234" s="143">
        <f>IF(N234="nulová",J234,0)</f>
        <v>0</v>
      </c>
      <c r="BJ234" s="12" t="s">
        <v>81</v>
      </c>
      <c r="BK234" s="143">
        <f>ROUND(I234*H234,2)</f>
        <v>0</v>
      </c>
      <c r="BL234" s="12" t="s">
        <v>132</v>
      </c>
      <c r="BM234" s="142" t="s">
        <v>194</v>
      </c>
    </row>
    <row r="235" spans="2:65" s="1" customFormat="1" ht="39">
      <c r="B235" s="27"/>
      <c r="D235" s="144" t="s">
        <v>133</v>
      </c>
      <c r="F235" s="145" t="s">
        <v>350</v>
      </c>
      <c r="I235" s="106"/>
      <c r="L235" s="27"/>
      <c r="M235" s="146"/>
      <c r="T235" s="51"/>
      <c r="AT235" s="12" t="s">
        <v>133</v>
      </c>
      <c r="AU235" s="12" t="s">
        <v>81</v>
      </c>
    </row>
    <row r="236" spans="2:65" s="1" customFormat="1" ht="16.5" customHeight="1">
      <c r="B236" s="27"/>
      <c r="C236" s="131" t="s">
        <v>351</v>
      </c>
      <c r="D236" s="131" t="s">
        <v>128</v>
      </c>
      <c r="E236" s="132" t="s">
        <v>352</v>
      </c>
      <c r="F236" s="133" t="s">
        <v>353</v>
      </c>
      <c r="G236" s="134" t="s">
        <v>131</v>
      </c>
      <c r="H236" s="135">
        <v>5</v>
      </c>
      <c r="I236" s="136"/>
      <c r="J236" s="137">
        <f>ROUND(I236*H236,2)</f>
        <v>0</v>
      </c>
      <c r="K236" s="138"/>
      <c r="L236" s="27"/>
      <c r="M236" s="139" t="s">
        <v>1</v>
      </c>
      <c r="N236" s="102" t="s">
        <v>38</v>
      </c>
      <c r="P236" s="140">
        <f>O236*H236</f>
        <v>0</v>
      </c>
      <c r="Q236" s="140">
        <v>0</v>
      </c>
      <c r="R236" s="140">
        <f>Q236*H236</f>
        <v>0</v>
      </c>
      <c r="S236" s="140">
        <v>0</v>
      </c>
      <c r="T236" s="141">
        <f>S236*H236</f>
        <v>0</v>
      </c>
      <c r="AR236" s="142" t="s">
        <v>132</v>
      </c>
      <c r="AT236" s="142" t="s">
        <v>128</v>
      </c>
      <c r="AU236" s="142" t="s">
        <v>81</v>
      </c>
      <c r="AY236" s="12" t="s">
        <v>127</v>
      </c>
      <c r="BE236" s="143">
        <f>IF(N236="základní",J236,0)</f>
        <v>0</v>
      </c>
      <c r="BF236" s="143">
        <f>IF(N236="snížená",J236,0)</f>
        <v>0</v>
      </c>
      <c r="BG236" s="143">
        <f>IF(N236="zákl. přenesená",J236,0)</f>
        <v>0</v>
      </c>
      <c r="BH236" s="143">
        <f>IF(N236="sníž. přenesená",J236,0)</f>
        <v>0</v>
      </c>
      <c r="BI236" s="143">
        <f>IF(N236="nulová",J236,0)</f>
        <v>0</v>
      </c>
      <c r="BJ236" s="12" t="s">
        <v>81</v>
      </c>
      <c r="BK236" s="143">
        <f>ROUND(I236*H236,2)</f>
        <v>0</v>
      </c>
      <c r="BL236" s="12" t="s">
        <v>132</v>
      </c>
      <c r="BM236" s="142" t="s">
        <v>202</v>
      </c>
    </row>
    <row r="237" spans="2:65" s="1" customFormat="1" ht="16.5" customHeight="1">
      <c r="B237" s="27"/>
      <c r="C237" s="131" t="s">
        <v>246</v>
      </c>
      <c r="D237" s="131" t="s">
        <v>128</v>
      </c>
      <c r="E237" s="132" t="s">
        <v>354</v>
      </c>
      <c r="F237" s="133" t="s">
        <v>355</v>
      </c>
      <c r="G237" s="134" t="s">
        <v>131</v>
      </c>
      <c r="H237" s="135">
        <v>3</v>
      </c>
      <c r="I237" s="136"/>
      <c r="J237" s="137">
        <f>ROUND(I237*H237,2)</f>
        <v>0</v>
      </c>
      <c r="K237" s="138"/>
      <c r="L237" s="27"/>
      <c r="M237" s="139" t="s">
        <v>1</v>
      </c>
      <c r="N237" s="102" t="s">
        <v>38</v>
      </c>
      <c r="P237" s="140">
        <f>O237*H237</f>
        <v>0</v>
      </c>
      <c r="Q237" s="140">
        <v>0</v>
      </c>
      <c r="R237" s="140">
        <f>Q237*H237</f>
        <v>0</v>
      </c>
      <c r="S237" s="140">
        <v>0</v>
      </c>
      <c r="T237" s="141">
        <f>S237*H237</f>
        <v>0</v>
      </c>
      <c r="AR237" s="142" t="s">
        <v>132</v>
      </c>
      <c r="AT237" s="142" t="s">
        <v>128</v>
      </c>
      <c r="AU237" s="142" t="s">
        <v>81</v>
      </c>
      <c r="AY237" s="12" t="s">
        <v>127</v>
      </c>
      <c r="BE237" s="143">
        <f>IF(N237="základní",J237,0)</f>
        <v>0</v>
      </c>
      <c r="BF237" s="143">
        <f>IF(N237="snížená",J237,0)</f>
        <v>0</v>
      </c>
      <c r="BG237" s="143">
        <f>IF(N237="zákl. přenesená",J237,0)</f>
        <v>0</v>
      </c>
      <c r="BH237" s="143">
        <f>IF(N237="sníž. přenesená",J237,0)</f>
        <v>0</v>
      </c>
      <c r="BI237" s="143">
        <f>IF(N237="nulová",J237,0)</f>
        <v>0</v>
      </c>
      <c r="BJ237" s="12" t="s">
        <v>81</v>
      </c>
      <c r="BK237" s="143">
        <f>ROUND(I237*H237,2)</f>
        <v>0</v>
      </c>
      <c r="BL237" s="12" t="s">
        <v>132</v>
      </c>
      <c r="BM237" s="142" t="s">
        <v>206</v>
      </c>
    </row>
    <row r="238" spans="2:65" s="1" customFormat="1" ht="39">
      <c r="B238" s="27"/>
      <c r="D238" s="144" t="s">
        <v>133</v>
      </c>
      <c r="F238" s="145" t="s">
        <v>356</v>
      </c>
      <c r="I238" s="106"/>
      <c r="L238" s="27"/>
      <c r="M238" s="146"/>
      <c r="T238" s="51"/>
      <c r="AT238" s="12" t="s">
        <v>133</v>
      </c>
      <c r="AU238" s="12" t="s">
        <v>81</v>
      </c>
    </row>
    <row r="239" spans="2:65" s="1" customFormat="1" ht="16.5" customHeight="1">
      <c r="B239" s="27"/>
      <c r="C239" s="131" t="s">
        <v>357</v>
      </c>
      <c r="D239" s="131" t="s">
        <v>128</v>
      </c>
      <c r="E239" s="132" t="s">
        <v>358</v>
      </c>
      <c r="F239" s="133" t="s">
        <v>359</v>
      </c>
      <c r="G239" s="134" t="s">
        <v>131</v>
      </c>
      <c r="H239" s="135">
        <v>1</v>
      </c>
      <c r="I239" s="136"/>
      <c r="J239" s="137">
        <f>ROUND(I239*H239,2)</f>
        <v>0</v>
      </c>
      <c r="K239" s="138"/>
      <c r="L239" s="27"/>
      <c r="M239" s="139" t="s">
        <v>1</v>
      </c>
      <c r="N239" s="102" t="s">
        <v>38</v>
      </c>
      <c r="P239" s="140">
        <f>O239*H239</f>
        <v>0</v>
      </c>
      <c r="Q239" s="140">
        <v>0</v>
      </c>
      <c r="R239" s="140">
        <f>Q239*H239</f>
        <v>0</v>
      </c>
      <c r="S239" s="140">
        <v>0</v>
      </c>
      <c r="T239" s="141">
        <f>S239*H239</f>
        <v>0</v>
      </c>
      <c r="AR239" s="142" t="s">
        <v>132</v>
      </c>
      <c r="AT239" s="142" t="s">
        <v>128</v>
      </c>
      <c r="AU239" s="142" t="s">
        <v>81</v>
      </c>
      <c r="AY239" s="12" t="s">
        <v>127</v>
      </c>
      <c r="BE239" s="143">
        <f>IF(N239="základní",J239,0)</f>
        <v>0</v>
      </c>
      <c r="BF239" s="143">
        <f>IF(N239="snížená",J239,0)</f>
        <v>0</v>
      </c>
      <c r="BG239" s="143">
        <f>IF(N239="zákl. přenesená",J239,0)</f>
        <v>0</v>
      </c>
      <c r="BH239" s="143">
        <f>IF(N239="sníž. přenesená",J239,0)</f>
        <v>0</v>
      </c>
      <c r="BI239" s="143">
        <f>IF(N239="nulová",J239,0)</f>
        <v>0</v>
      </c>
      <c r="BJ239" s="12" t="s">
        <v>81</v>
      </c>
      <c r="BK239" s="143">
        <f>ROUND(I239*H239,2)</f>
        <v>0</v>
      </c>
      <c r="BL239" s="12" t="s">
        <v>132</v>
      </c>
      <c r="BM239" s="142" t="s">
        <v>218</v>
      </c>
    </row>
    <row r="240" spans="2:65" s="1" customFormat="1" ht="16.5" customHeight="1">
      <c r="B240" s="27"/>
      <c r="C240" s="131" t="s">
        <v>251</v>
      </c>
      <c r="D240" s="131" t="s">
        <v>128</v>
      </c>
      <c r="E240" s="132" t="s">
        <v>360</v>
      </c>
      <c r="F240" s="133" t="s">
        <v>361</v>
      </c>
      <c r="G240" s="134" t="s">
        <v>131</v>
      </c>
      <c r="H240" s="135">
        <v>2</v>
      </c>
      <c r="I240" s="136"/>
      <c r="J240" s="137">
        <f>ROUND(I240*H240,2)</f>
        <v>0</v>
      </c>
      <c r="K240" s="138"/>
      <c r="L240" s="27"/>
      <c r="M240" s="139" t="s">
        <v>1</v>
      </c>
      <c r="N240" s="102" t="s">
        <v>38</v>
      </c>
      <c r="P240" s="140">
        <f>O240*H240</f>
        <v>0</v>
      </c>
      <c r="Q240" s="140">
        <v>0</v>
      </c>
      <c r="R240" s="140">
        <f>Q240*H240</f>
        <v>0</v>
      </c>
      <c r="S240" s="140">
        <v>0</v>
      </c>
      <c r="T240" s="141">
        <f>S240*H240</f>
        <v>0</v>
      </c>
      <c r="AR240" s="142" t="s">
        <v>132</v>
      </c>
      <c r="AT240" s="142" t="s">
        <v>128</v>
      </c>
      <c r="AU240" s="142" t="s">
        <v>81</v>
      </c>
      <c r="AY240" s="12" t="s">
        <v>127</v>
      </c>
      <c r="BE240" s="143">
        <f>IF(N240="základní",J240,0)</f>
        <v>0</v>
      </c>
      <c r="BF240" s="143">
        <f>IF(N240="snížená",J240,0)</f>
        <v>0</v>
      </c>
      <c r="BG240" s="143">
        <f>IF(N240="zákl. přenesená",J240,0)</f>
        <v>0</v>
      </c>
      <c r="BH240" s="143">
        <f>IF(N240="sníž. přenesená",J240,0)</f>
        <v>0</v>
      </c>
      <c r="BI240" s="143">
        <f>IF(N240="nulová",J240,0)</f>
        <v>0</v>
      </c>
      <c r="BJ240" s="12" t="s">
        <v>81</v>
      </c>
      <c r="BK240" s="143">
        <f>ROUND(I240*H240,2)</f>
        <v>0</v>
      </c>
      <c r="BL240" s="12" t="s">
        <v>132</v>
      </c>
      <c r="BM240" s="142" t="s">
        <v>227</v>
      </c>
    </row>
    <row r="241" spans="2:65" s="1" customFormat="1" ht="39">
      <c r="B241" s="27"/>
      <c r="D241" s="144" t="s">
        <v>133</v>
      </c>
      <c r="F241" s="145" t="s">
        <v>362</v>
      </c>
      <c r="I241" s="106"/>
      <c r="L241" s="27"/>
      <c r="M241" s="146"/>
      <c r="T241" s="51"/>
      <c r="AT241" s="12" t="s">
        <v>133</v>
      </c>
      <c r="AU241" s="12" t="s">
        <v>81</v>
      </c>
    </row>
    <row r="242" spans="2:65" s="1" customFormat="1" ht="16.5" customHeight="1">
      <c r="B242" s="27"/>
      <c r="C242" s="131" t="s">
        <v>363</v>
      </c>
      <c r="D242" s="131" t="s">
        <v>128</v>
      </c>
      <c r="E242" s="132" t="s">
        <v>364</v>
      </c>
      <c r="F242" s="133" t="s">
        <v>365</v>
      </c>
      <c r="G242" s="134" t="s">
        <v>131</v>
      </c>
      <c r="H242" s="135">
        <v>18</v>
      </c>
      <c r="I242" s="136"/>
      <c r="J242" s="137">
        <f>ROUND(I242*H242,2)</f>
        <v>0</v>
      </c>
      <c r="K242" s="138"/>
      <c r="L242" s="27"/>
      <c r="M242" s="139" t="s">
        <v>1</v>
      </c>
      <c r="N242" s="102" t="s">
        <v>38</v>
      </c>
      <c r="P242" s="140">
        <f>O242*H242</f>
        <v>0</v>
      </c>
      <c r="Q242" s="140">
        <v>0</v>
      </c>
      <c r="R242" s="140">
        <f>Q242*H242</f>
        <v>0</v>
      </c>
      <c r="S242" s="140">
        <v>0</v>
      </c>
      <c r="T242" s="141">
        <f>S242*H242</f>
        <v>0</v>
      </c>
      <c r="AR242" s="142" t="s">
        <v>132</v>
      </c>
      <c r="AT242" s="142" t="s">
        <v>128</v>
      </c>
      <c r="AU242" s="142" t="s">
        <v>81</v>
      </c>
      <c r="AY242" s="12" t="s">
        <v>127</v>
      </c>
      <c r="BE242" s="143">
        <f>IF(N242="základní",J242,0)</f>
        <v>0</v>
      </c>
      <c r="BF242" s="143">
        <f>IF(N242="snížená",J242,0)</f>
        <v>0</v>
      </c>
      <c r="BG242" s="143">
        <f>IF(N242="zákl. přenesená",J242,0)</f>
        <v>0</v>
      </c>
      <c r="BH242" s="143">
        <f>IF(N242="sníž. přenesená",J242,0)</f>
        <v>0</v>
      </c>
      <c r="BI242" s="143">
        <f>IF(N242="nulová",J242,0)</f>
        <v>0</v>
      </c>
      <c r="BJ242" s="12" t="s">
        <v>81</v>
      </c>
      <c r="BK242" s="143">
        <f>ROUND(I242*H242,2)</f>
        <v>0</v>
      </c>
      <c r="BL242" s="12" t="s">
        <v>132</v>
      </c>
      <c r="BM242" s="142" t="s">
        <v>234</v>
      </c>
    </row>
    <row r="243" spans="2:65" s="1" customFormat="1" ht="29.25">
      <c r="B243" s="27"/>
      <c r="D243" s="144" t="s">
        <v>133</v>
      </c>
      <c r="F243" s="145" t="s">
        <v>366</v>
      </c>
      <c r="I243" s="106"/>
      <c r="L243" s="27"/>
      <c r="M243" s="146"/>
      <c r="T243" s="51"/>
      <c r="AT243" s="12" t="s">
        <v>133</v>
      </c>
      <c r="AU243" s="12" t="s">
        <v>81</v>
      </c>
    </row>
    <row r="244" spans="2:65" s="1" customFormat="1" ht="16.5" customHeight="1">
      <c r="B244" s="27"/>
      <c r="C244" s="131" t="s">
        <v>254</v>
      </c>
      <c r="D244" s="131" t="s">
        <v>128</v>
      </c>
      <c r="E244" s="132" t="s">
        <v>367</v>
      </c>
      <c r="F244" s="133" t="s">
        <v>368</v>
      </c>
      <c r="G244" s="134" t="s">
        <v>131</v>
      </c>
      <c r="H244" s="135">
        <v>1</v>
      </c>
      <c r="I244" s="136"/>
      <c r="J244" s="137">
        <f>ROUND(I244*H244,2)</f>
        <v>0</v>
      </c>
      <c r="K244" s="138"/>
      <c r="L244" s="27"/>
      <c r="M244" s="139" t="s">
        <v>1</v>
      </c>
      <c r="N244" s="102" t="s">
        <v>38</v>
      </c>
      <c r="P244" s="140">
        <f>O244*H244</f>
        <v>0</v>
      </c>
      <c r="Q244" s="140">
        <v>0</v>
      </c>
      <c r="R244" s="140">
        <f>Q244*H244</f>
        <v>0</v>
      </c>
      <c r="S244" s="140">
        <v>0</v>
      </c>
      <c r="T244" s="141">
        <f>S244*H244</f>
        <v>0</v>
      </c>
      <c r="AR244" s="142" t="s">
        <v>132</v>
      </c>
      <c r="AT244" s="142" t="s">
        <v>128</v>
      </c>
      <c r="AU244" s="142" t="s">
        <v>81</v>
      </c>
      <c r="AY244" s="12" t="s">
        <v>127</v>
      </c>
      <c r="BE244" s="143">
        <f>IF(N244="základní",J244,0)</f>
        <v>0</v>
      </c>
      <c r="BF244" s="143">
        <f>IF(N244="snížená",J244,0)</f>
        <v>0</v>
      </c>
      <c r="BG244" s="143">
        <f>IF(N244="zákl. přenesená",J244,0)</f>
        <v>0</v>
      </c>
      <c r="BH244" s="143">
        <f>IF(N244="sníž. přenesená",J244,0)</f>
        <v>0</v>
      </c>
      <c r="BI244" s="143">
        <f>IF(N244="nulová",J244,0)</f>
        <v>0</v>
      </c>
      <c r="BJ244" s="12" t="s">
        <v>81</v>
      </c>
      <c r="BK244" s="143">
        <f>ROUND(I244*H244,2)</f>
        <v>0</v>
      </c>
      <c r="BL244" s="12" t="s">
        <v>132</v>
      </c>
      <c r="BM244" s="142" t="s">
        <v>241</v>
      </c>
    </row>
    <row r="245" spans="2:65" s="1" customFormat="1" ht="16.5" customHeight="1">
      <c r="B245" s="27"/>
      <c r="C245" s="131" t="s">
        <v>369</v>
      </c>
      <c r="D245" s="131" t="s">
        <v>128</v>
      </c>
      <c r="E245" s="132" t="s">
        <v>370</v>
      </c>
      <c r="F245" s="133" t="s">
        <v>371</v>
      </c>
      <c r="G245" s="134" t="s">
        <v>131</v>
      </c>
      <c r="H245" s="135">
        <v>73</v>
      </c>
      <c r="I245" s="136"/>
      <c r="J245" s="137">
        <f>ROUND(I245*H245,2)</f>
        <v>0</v>
      </c>
      <c r="K245" s="138"/>
      <c r="L245" s="27"/>
      <c r="M245" s="139" t="s">
        <v>1</v>
      </c>
      <c r="N245" s="102" t="s">
        <v>38</v>
      </c>
      <c r="P245" s="140">
        <f>O245*H245</f>
        <v>0</v>
      </c>
      <c r="Q245" s="140">
        <v>0</v>
      </c>
      <c r="R245" s="140">
        <f>Q245*H245</f>
        <v>0</v>
      </c>
      <c r="S245" s="140">
        <v>0</v>
      </c>
      <c r="T245" s="141">
        <f>S245*H245</f>
        <v>0</v>
      </c>
      <c r="AR245" s="142" t="s">
        <v>132</v>
      </c>
      <c r="AT245" s="142" t="s">
        <v>128</v>
      </c>
      <c r="AU245" s="142" t="s">
        <v>81</v>
      </c>
      <c r="AY245" s="12" t="s">
        <v>127</v>
      </c>
      <c r="BE245" s="143">
        <f>IF(N245="základní",J245,0)</f>
        <v>0</v>
      </c>
      <c r="BF245" s="143">
        <f>IF(N245="snížená",J245,0)</f>
        <v>0</v>
      </c>
      <c r="BG245" s="143">
        <f>IF(N245="zákl. přenesená",J245,0)</f>
        <v>0</v>
      </c>
      <c r="BH245" s="143">
        <f>IF(N245="sníž. přenesená",J245,0)</f>
        <v>0</v>
      </c>
      <c r="BI245" s="143">
        <f>IF(N245="nulová",J245,0)</f>
        <v>0</v>
      </c>
      <c r="BJ245" s="12" t="s">
        <v>81</v>
      </c>
      <c r="BK245" s="143">
        <f>ROUND(I245*H245,2)</f>
        <v>0</v>
      </c>
      <c r="BL245" s="12" t="s">
        <v>132</v>
      </c>
      <c r="BM245" s="142" t="s">
        <v>249</v>
      </c>
    </row>
    <row r="246" spans="2:65" s="1" customFormat="1" ht="39">
      <c r="B246" s="27"/>
      <c r="D246" s="144" t="s">
        <v>133</v>
      </c>
      <c r="F246" s="145" t="s">
        <v>372</v>
      </c>
      <c r="I246" s="106"/>
      <c r="L246" s="27"/>
      <c r="M246" s="146"/>
      <c r="T246" s="51"/>
      <c r="AT246" s="12" t="s">
        <v>133</v>
      </c>
      <c r="AU246" s="12" t="s">
        <v>81</v>
      </c>
    </row>
    <row r="247" spans="2:65" s="1" customFormat="1" ht="16.5" customHeight="1">
      <c r="B247" s="27"/>
      <c r="C247" s="131" t="s">
        <v>259</v>
      </c>
      <c r="D247" s="131" t="s">
        <v>128</v>
      </c>
      <c r="E247" s="132" t="s">
        <v>373</v>
      </c>
      <c r="F247" s="133" t="s">
        <v>374</v>
      </c>
      <c r="G247" s="134" t="s">
        <v>131</v>
      </c>
      <c r="H247" s="135">
        <v>7</v>
      </c>
      <c r="I247" s="136"/>
      <c r="J247" s="137">
        <f>ROUND(I247*H247,2)</f>
        <v>0</v>
      </c>
      <c r="K247" s="138"/>
      <c r="L247" s="27"/>
      <c r="M247" s="139" t="s">
        <v>1</v>
      </c>
      <c r="N247" s="102" t="s">
        <v>38</v>
      </c>
      <c r="P247" s="140">
        <f>O247*H247</f>
        <v>0</v>
      </c>
      <c r="Q247" s="140">
        <v>0</v>
      </c>
      <c r="R247" s="140">
        <f>Q247*H247</f>
        <v>0</v>
      </c>
      <c r="S247" s="140">
        <v>0</v>
      </c>
      <c r="T247" s="141">
        <f>S247*H247</f>
        <v>0</v>
      </c>
      <c r="AR247" s="142" t="s">
        <v>132</v>
      </c>
      <c r="AT247" s="142" t="s">
        <v>128</v>
      </c>
      <c r="AU247" s="142" t="s">
        <v>81</v>
      </c>
      <c r="AY247" s="12" t="s">
        <v>127</v>
      </c>
      <c r="BE247" s="143">
        <f>IF(N247="základní",J247,0)</f>
        <v>0</v>
      </c>
      <c r="BF247" s="143">
        <f>IF(N247="snížená",J247,0)</f>
        <v>0</v>
      </c>
      <c r="BG247" s="143">
        <f>IF(N247="zákl. přenesená",J247,0)</f>
        <v>0</v>
      </c>
      <c r="BH247" s="143">
        <f>IF(N247="sníž. přenesená",J247,0)</f>
        <v>0</v>
      </c>
      <c r="BI247" s="143">
        <f>IF(N247="nulová",J247,0)</f>
        <v>0</v>
      </c>
      <c r="BJ247" s="12" t="s">
        <v>81</v>
      </c>
      <c r="BK247" s="143">
        <f>ROUND(I247*H247,2)</f>
        <v>0</v>
      </c>
      <c r="BL247" s="12" t="s">
        <v>132</v>
      </c>
      <c r="BM247" s="142" t="s">
        <v>257</v>
      </c>
    </row>
    <row r="248" spans="2:65" s="1" customFormat="1" ht="16.5" customHeight="1">
      <c r="B248" s="27"/>
      <c r="C248" s="131" t="s">
        <v>375</v>
      </c>
      <c r="D248" s="131" t="s">
        <v>128</v>
      </c>
      <c r="E248" s="132" t="s">
        <v>376</v>
      </c>
      <c r="F248" s="133" t="s">
        <v>377</v>
      </c>
      <c r="G248" s="134" t="s">
        <v>131</v>
      </c>
      <c r="H248" s="135">
        <v>3</v>
      </c>
      <c r="I248" s="136"/>
      <c r="J248" s="137">
        <f>ROUND(I248*H248,2)</f>
        <v>0</v>
      </c>
      <c r="K248" s="138"/>
      <c r="L248" s="27"/>
      <c r="M248" s="139" t="s">
        <v>1</v>
      </c>
      <c r="N248" s="102" t="s">
        <v>38</v>
      </c>
      <c r="P248" s="140">
        <f>O248*H248</f>
        <v>0</v>
      </c>
      <c r="Q248" s="140">
        <v>0</v>
      </c>
      <c r="R248" s="140">
        <f>Q248*H248</f>
        <v>0</v>
      </c>
      <c r="S248" s="140">
        <v>0</v>
      </c>
      <c r="T248" s="141">
        <f>S248*H248</f>
        <v>0</v>
      </c>
      <c r="AR248" s="142" t="s">
        <v>132</v>
      </c>
      <c r="AT248" s="142" t="s">
        <v>128</v>
      </c>
      <c r="AU248" s="142" t="s">
        <v>81</v>
      </c>
      <c r="AY248" s="12" t="s">
        <v>127</v>
      </c>
      <c r="BE248" s="143">
        <f>IF(N248="základní",J248,0)</f>
        <v>0</v>
      </c>
      <c r="BF248" s="143">
        <f>IF(N248="snížená",J248,0)</f>
        <v>0</v>
      </c>
      <c r="BG248" s="143">
        <f>IF(N248="zákl. přenesená",J248,0)</f>
        <v>0</v>
      </c>
      <c r="BH248" s="143">
        <f>IF(N248="sníž. přenesená",J248,0)</f>
        <v>0</v>
      </c>
      <c r="BI248" s="143">
        <f>IF(N248="nulová",J248,0)</f>
        <v>0</v>
      </c>
      <c r="BJ248" s="12" t="s">
        <v>81</v>
      </c>
      <c r="BK248" s="143">
        <f>ROUND(I248*H248,2)</f>
        <v>0</v>
      </c>
      <c r="BL248" s="12" t="s">
        <v>132</v>
      </c>
      <c r="BM248" s="142" t="s">
        <v>264</v>
      </c>
    </row>
    <row r="249" spans="2:65" s="1" customFormat="1" ht="16.5" customHeight="1">
      <c r="B249" s="27"/>
      <c r="C249" s="131" t="s">
        <v>262</v>
      </c>
      <c r="D249" s="131" t="s">
        <v>128</v>
      </c>
      <c r="E249" s="132" t="s">
        <v>378</v>
      </c>
      <c r="F249" s="133" t="s">
        <v>379</v>
      </c>
      <c r="G249" s="134" t="s">
        <v>131</v>
      </c>
      <c r="H249" s="135">
        <v>1</v>
      </c>
      <c r="I249" s="136"/>
      <c r="J249" s="137">
        <f>ROUND(I249*H249,2)</f>
        <v>0</v>
      </c>
      <c r="K249" s="138"/>
      <c r="L249" s="27"/>
      <c r="M249" s="139" t="s">
        <v>1</v>
      </c>
      <c r="N249" s="102" t="s">
        <v>38</v>
      </c>
      <c r="P249" s="140">
        <f>O249*H249</f>
        <v>0</v>
      </c>
      <c r="Q249" s="140">
        <v>0</v>
      </c>
      <c r="R249" s="140">
        <f>Q249*H249</f>
        <v>0</v>
      </c>
      <c r="S249" s="140">
        <v>0</v>
      </c>
      <c r="T249" s="141">
        <f>S249*H249</f>
        <v>0</v>
      </c>
      <c r="AR249" s="142" t="s">
        <v>132</v>
      </c>
      <c r="AT249" s="142" t="s">
        <v>128</v>
      </c>
      <c r="AU249" s="142" t="s">
        <v>81</v>
      </c>
      <c r="AY249" s="12" t="s">
        <v>127</v>
      </c>
      <c r="BE249" s="143">
        <f>IF(N249="základní",J249,0)</f>
        <v>0</v>
      </c>
      <c r="BF249" s="143">
        <f>IF(N249="snížená",J249,0)</f>
        <v>0</v>
      </c>
      <c r="BG249" s="143">
        <f>IF(N249="zákl. přenesená",J249,0)</f>
        <v>0</v>
      </c>
      <c r="BH249" s="143">
        <f>IF(N249="sníž. přenesená",J249,0)</f>
        <v>0</v>
      </c>
      <c r="BI249" s="143">
        <f>IF(N249="nulová",J249,0)</f>
        <v>0</v>
      </c>
      <c r="BJ249" s="12" t="s">
        <v>81</v>
      </c>
      <c r="BK249" s="143">
        <f>ROUND(I249*H249,2)</f>
        <v>0</v>
      </c>
      <c r="BL249" s="12" t="s">
        <v>132</v>
      </c>
      <c r="BM249" s="142" t="s">
        <v>272</v>
      </c>
    </row>
    <row r="250" spans="2:65" s="1" customFormat="1" ht="39">
      <c r="B250" s="27"/>
      <c r="D250" s="144" t="s">
        <v>133</v>
      </c>
      <c r="F250" s="145" t="s">
        <v>380</v>
      </c>
      <c r="I250" s="106"/>
      <c r="L250" s="27"/>
      <c r="M250" s="146"/>
      <c r="T250" s="51"/>
      <c r="AT250" s="12" t="s">
        <v>133</v>
      </c>
      <c r="AU250" s="12" t="s">
        <v>81</v>
      </c>
    </row>
    <row r="251" spans="2:65" s="1" customFormat="1" ht="16.5" customHeight="1">
      <c r="B251" s="27"/>
      <c r="C251" s="131" t="s">
        <v>381</v>
      </c>
      <c r="D251" s="131" t="s">
        <v>128</v>
      </c>
      <c r="E251" s="132" t="s">
        <v>382</v>
      </c>
      <c r="F251" s="133" t="s">
        <v>383</v>
      </c>
      <c r="G251" s="134" t="s">
        <v>131</v>
      </c>
      <c r="H251" s="135">
        <v>1</v>
      </c>
      <c r="I251" s="136"/>
      <c r="J251" s="137">
        <f>ROUND(I251*H251,2)</f>
        <v>0</v>
      </c>
      <c r="K251" s="138"/>
      <c r="L251" s="27"/>
      <c r="M251" s="139" t="s">
        <v>1</v>
      </c>
      <c r="N251" s="102" t="s">
        <v>38</v>
      </c>
      <c r="P251" s="140">
        <f>O251*H251</f>
        <v>0</v>
      </c>
      <c r="Q251" s="140">
        <v>0</v>
      </c>
      <c r="R251" s="140">
        <f>Q251*H251</f>
        <v>0</v>
      </c>
      <c r="S251" s="140">
        <v>0</v>
      </c>
      <c r="T251" s="141">
        <f>S251*H251</f>
        <v>0</v>
      </c>
      <c r="AR251" s="142" t="s">
        <v>132</v>
      </c>
      <c r="AT251" s="142" t="s">
        <v>128</v>
      </c>
      <c r="AU251" s="142" t="s">
        <v>81</v>
      </c>
      <c r="AY251" s="12" t="s">
        <v>127</v>
      </c>
      <c r="BE251" s="143">
        <f>IF(N251="základní",J251,0)</f>
        <v>0</v>
      </c>
      <c r="BF251" s="143">
        <f>IF(N251="snížená",J251,0)</f>
        <v>0</v>
      </c>
      <c r="BG251" s="143">
        <f>IF(N251="zákl. přenesená",J251,0)</f>
        <v>0</v>
      </c>
      <c r="BH251" s="143">
        <f>IF(N251="sníž. přenesená",J251,0)</f>
        <v>0</v>
      </c>
      <c r="BI251" s="143">
        <f>IF(N251="nulová",J251,0)</f>
        <v>0</v>
      </c>
      <c r="BJ251" s="12" t="s">
        <v>81</v>
      </c>
      <c r="BK251" s="143">
        <f>ROUND(I251*H251,2)</f>
        <v>0</v>
      </c>
      <c r="BL251" s="12" t="s">
        <v>132</v>
      </c>
      <c r="BM251" s="142" t="s">
        <v>279</v>
      </c>
    </row>
    <row r="252" spans="2:65" s="1" customFormat="1" ht="16.5" customHeight="1">
      <c r="B252" s="27"/>
      <c r="C252" s="131" t="s">
        <v>266</v>
      </c>
      <c r="D252" s="131" t="s">
        <v>128</v>
      </c>
      <c r="E252" s="132" t="s">
        <v>384</v>
      </c>
      <c r="F252" s="133" t="s">
        <v>385</v>
      </c>
      <c r="G252" s="134" t="s">
        <v>131</v>
      </c>
      <c r="H252" s="135">
        <v>6</v>
      </c>
      <c r="I252" s="136"/>
      <c r="J252" s="137">
        <f>ROUND(I252*H252,2)</f>
        <v>0</v>
      </c>
      <c r="K252" s="138"/>
      <c r="L252" s="27"/>
      <c r="M252" s="139" t="s">
        <v>1</v>
      </c>
      <c r="N252" s="102" t="s">
        <v>38</v>
      </c>
      <c r="P252" s="140">
        <f>O252*H252</f>
        <v>0</v>
      </c>
      <c r="Q252" s="140">
        <v>0</v>
      </c>
      <c r="R252" s="140">
        <f>Q252*H252</f>
        <v>0</v>
      </c>
      <c r="S252" s="140">
        <v>0</v>
      </c>
      <c r="T252" s="141">
        <f>S252*H252</f>
        <v>0</v>
      </c>
      <c r="AR252" s="142" t="s">
        <v>132</v>
      </c>
      <c r="AT252" s="142" t="s">
        <v>128</v>
      </c>
      <c r="AU252" s="142" t="s">
        <v>81</v>
      </c>
      <c r="AY252" s="12" t="s">
        <v>127</v>
      </c>
      <c r="BE252" s="143">
        <f>IF(N252="základní",J252,0)</f>
        <v>0</v>
      </c>
      <c r="BF252" s="143">
        <f>IF(N252="snížená",J252,0)</f>
        <v>0</v>
      </c>
      <c r="BG252" s="143">
        <f>IF(N252="zákl. přenesená",J252,0)</f>
        <v>0</v>
      </c>
      <c r="BH252" s="143">
        <f>IF(N252="sníž. přenesená",J252,0)</f>
        <v>0</v>
      </c>
      <c r="BI252" s="143">
        <f>IF(N252="nulová",J252,0)</f>
        <v>0</v>
      </c>
      <c r="BJ252" s="12" t="s">
        <v>81</v>
      </c>
      <c r="BK252" s="143">
        <f>ROUND(I252*H252,2)</f>
        <v>0</v>
      </c>
      <c r="BL252" s="12" t="s">
        <v>132</v>
      </c>
      <c r="BM252" s="142" t="s">
        <v>286</v>
      </c>
    </row>
    <row r="253" spans="2:65" s="1" customFormat="1" ht="39">
      <c r="B253" s="27"/>
      <c r="D253" s="144" t="s">
        <v>133</v>
      </c>
      <c r="F253" s="145" t="s">
        <v>386</v>
      </c>
      <c r="I253" s="106"/>
      <c r="L253" s="27"/>
      <c r="M253" s="146"/>
      <c r="T253" s="51"/>
      <c r="AT253" s="12" t="s">
        <v>133</v>
      </c>
      <c r="AU253" s="12" t="s">
        <v>81</v>
      </c>
    </row>
    <row r="254" spans="2:65" s="1" customFormat="1" ht="16.5" customHeight="1">
      <c r="B254" s="27"/>
      <c r="C254" s="131" t="s">
        <v>387</v>
      </c>
      <c r="D254" s="131" t="s">
        <v>128</v>
      </c>
      <c r="E254" s="132" t="s">
        <v>388</v>
      </c>
      <c r="F254" s="133" t="s">
        <v>389</v>
      </c>
      <c r="G254" s="134" t="s">
        <v>131</v>
      </c>
      <c r="H254" s="135">
        <v>1</v>
      </c>
      <c r="I254" s="136"/>
      <c r="J254" s="137">
        <f>ROUND(I254*H254,2)</f>
        <v>0</v>
      </c>
      <c r="K254" s="138"/>
      <c r="L254" s="27"/>
      <c r="M254" s="139" t="s">
        <v>1</v>
      </c>
      <c r="N254" s="102" t="s">
        <v>38</v>
      </c>
      <c r="P254" s="140">
        <f>O254*H254</f>
        <v>0</v>
      </c>
      <c r="Q254" s="140">
        <v>0</v>
      </c>
      <c r="R254" s="140">
        <f>Q254*H254</f>
        <v>0</v>
      </c>
      <c r="S254" s="140">
        <v>0</v>
      </c>
      <c r="T254" s="141">
        <f>S254*H254</f>
        <v>0</v>
      </c>
      <c r="AR254" s="142" t="s">
        <v>132</v>
      </c>
      <c r="AT254" s="142" t="s">
        <v>128</v>
      </c>
      <c r="AU254" s="142" t="s">
        <v>81</v>
      </c>
      <c r="AY254" s="12" t="s">
        <v>127</v>
      </c>
      <c r="BE254" s="143">
        <f>IF(N254="základní",J254,0)</f>
        <v>0</v>
      </c>
      <c r="BF254" s="143">
        <f>IF(N254="snížená",J254,0)</f>
        <v>0</v>
      </c>
      <c r="BG254" s="143">
        <f>IF(N254="zákl. přenesená",J254,0)</f>
        <v>0</v>
      </c>
      <c r="BH254" s="143">
        <f>IF(N254="sníž. přenesená",J254,0)</f>
        <v>0</v>
      </c>
      <c r="BI254" s="143">
        <f>IF(N254="nulová",J254,0)</f>
        <v>0</v>
      </c>
      <c r="BJ254" s="12" t="s">
        <v>81</v>
      </c>
      <c r="BK254" s="143">
        <f>ROUND(I254*H254,2)</f>
        <v>0</v>
      </c>
      <c r="BL254" s="12" t="s">
        <v>132</v>
      </c>
      <c r="BM254" s="142" t="s">
        <v>294</v>
      </c>
    </row>
    <row r="255" spans="2:65" s="1" customFormat="1" ht="16.5" customHeight="1">
      <c r="B255" s="27"/>
      <c r="C255" s="131" t="s">
        <v>270</v>
      </c>
      <c r="D255" s="131" t="s">
        <v>128</v>
      </c>
      <c r="E255" s="132" t="s">
        <v>390</v>
      </c>
      <c r="F255" s="133" t="s">
        <v>391</v>
      </c>
      <c r="G255" s="134" t="s">
        <v>131</v>
      </c>
      <c r="H255" s="135">
        <v>1</v>
      </c>
      <c r="I255" s="136"/>
      <c r="J255" s="137">
        <f>ROUND(I255*H255,2)</f>
        <v>0</v>
      </c>
      <c r="K255" s="138"/>
      <c r="L255" s="27"/>
      <c r="M255" s="139" t="s">
        <v>1</v>
      </c>
      <c r="N255" s="102" t="s">
        <v>38</v>
      </c>
      <c r="P255" s="140">
        <f>O255*H255</f>
        <v>0</v>
      </c>
      <c r="Q255" s="140">
        <v>0</v>
      </c>
      <c r="R255" s="140">
        <f>Q255*H255</f>
        <v>0</v>
      </c>
      <c r="S255" s="140">
        <v>0</v>
      </c>
      <c r="T255" s="141">
        <f>S255*H255</f>
        <v>0</v>
      </c>
      <c r="AR255" s="142" t="s">
        <v>132</v>
      </c>
      <c r="AT255" s="142" t="s">
        <v>128</v>
      </c>
      <c r="AU255" s="142" t="s">
        <v>81</v>
      </c>
      <c r="AY255" s="12" t="s">
        <v>127</v>
      </c>
      <c r="BE255" s="143">
        <f>IF(N255="základní",J255,0)</f>
        <v>0</v>
      </c>
      <c r="BF255" s="143">
        <f>IF(N255="snížená",J255,0)</f>
        <v>0</v>
      </c>
      <c r="BG255" s="143">
        <f>IF(N255="zákl. přenesená",J255,0)</f>
        <v>0</v>
      </c>
      <c r="BH255" s="143">
        <f>IF(N255="sníž. přenesená",J255,0)</f>
        <v>0</v>
      </c>
      <c r="BI255" s="143">
        <f>IF(N255="nulová",J255,0)</f>
        <v>0</v>
      </c>
      <c r="BJ255" s="12" t="s">
        <v>81</v>
      </c>
      <c r="BK255" s="143">
        <f>ROUND(I255*H255,2)</f>
        <v>0</v>
      </c>
      <c r="BL255" s="12" t="s">
        <v>132</v>
      </c>
      <c r="BM255" s="142" t="s">
        <v>303</v>
      </c>
    </row>
    <row r="256" spans="2:65" s="1" customFormat="1" ht="16.5" customHeight="1">
      <c r="B256" s="27"/>
      <c r="C256" s="131" t="s">
        <v>392</v>
      </c>
      <c r="D256" s="131" t="s">
        <v>128</v>
      </c>
      <c r="E256" s="132" t="s">
        <v>393</v>
      </c>
      <c r="F256" s="133" t="s">
        <v>394</v>
      </c>
      <c r="G256" s="134" t="s">
        <v>131</v>
      </c>
      <c r="H256" s="135">
        <v>1</v>
      </c>
      <c r="I256" s="136"/>
      <c r="J256" s="137">
        <f>ROUND(I256*H256,2)</f>
        <v>0</v>
      </c>
      <c r="K256" s="138"/>
      <c r="L256" s="27"/>
      <c r="M256" s="139" t="s">
        <v>1</v>
      </c>
      <c r="N256" s="102" t="s">
        <v>38</v>
      </c>
      <c r="P256" s="140">
        <f>O256*H256</f>
        <v>0</v>
      </c>
      <c r="Q256" s="140">
        <v>0</v>
      </c>
      <c r="R256" s="140">
        <f>Q256*H256</f>
        <v>0</v>
      </c>
      <c r="S256" s="140">
        <v>0</v>
      </c>
      <c r="T256" s="141">
        <f>S256*H256</f>
        <v>0</v>
      </c>
      <c r="AR256" s="142" t="s">
        <v>132</v>
      </c>
      <c r="AT256" s="142" t="s">
        <v>128</v>
      </c>
      <c r="AU256" s="142" t="s">
        <v>81</v>
      </c>
      <c r="AY256" s="12" t="s">
        <v>127</v>
      </c>
      <c r="BE256" s="143">
        <f>IF(N256="základní",J256,0)</f>
        <v>0</v>
      </c>
      <c r="BF256" s="143">
        <f>IF(N256="snížená",J256,0)</f>
        <v>0</v>
      </c>
      <c r="BG256" s="143">
        <f>IF(N256="zákl. přenesená",J256,0)</f>
        <v>0</v>
      </c>
      <c r="BH256" s="143">
        <f>IF(N256="sníž. přenesená",J256,0)</f>
        <v>0</v>
      </c>
      <c r="BI256" s="143">
        <f>IF(N256="nulová",J256,0)</f>
        <v>0</v>
      </c>
      <c r="BJ256" s="12" t="s">
        <v>81</v>
      </c>
      <c r="BK256" s="143">
        <f>ROUND(I256*H256,2)</f>
        <v>0</v>
      </c>
      <c r="BL256" s="12" t="s">
        <v>132</v>
      </c>
      <c r="BM256" s="142" t="s">
        <v>312</v>
      </c>
    </row>
    <row r="257" spans="2:65" s="1" customFormat="1" ht="16.5" customHeight="1">
      <c r="B257" s="27"/>
      <c r="C257" s="131" t="s">
        <v>274</v>
      </c>
      <c r="D257" s="131" t="s">
        <v>128</v>
      </c>
      <c r="E257" s="132" t="s">
        <v>395</v>
      </c>
      <c r="F257" s="133" t="s">
        <v>396</v>
      </c>
      <c r="G257" s="134" t="s">
        <v>131</v>
      </c>
      <c r="H257" s="135">
        <v>1</v>
      </c>
      <c r="I257" s="136"/>
      <c r="J257" s="137">
        <f>ROUND(I257*H257,2)</f>
        <v>0</v>
      </c>
      <c r="K257" s="138"/>
      <c r="L257" s="27"/>
      <c r="M257" s="139" t="s">
        <v>1</v>
      </c>
      <c r="N257" s="102" t="s">
        <v>38</v>
      </c>
      <c r="P257" s="140">
        <f>O257*H257</f>
        <v>0</v>
      </c>
      <c r="Q257" s="140">
        <v>0</v>
      </c>
      <c r="R257" s="140">
        <f>Q257*H257</f>
        <v>0</v>
      </c>
      <c r="S257" s="140">
        <v>0</v>
      </c>
      <c r="T257" s="141">
        <f>S257*H257</f>
        <v>0</v>
      </c>
      <c r="AR257" s="142" t="s">
        <v>132</v>
      </c>
      <c r="AT257" s="142" t="s">
        <v>128</v>
      </c>
      <c r="AU257" s="142" t="s">
        <v>81</v>
      </c>
      <c r="AY257" s="12" t="s">
        <v>127</v>
      </c>
      <c r="BE257" s="143">
        <f>IF(N257="základní",J257,0)</f>
        <v>0</v>
      </c>
      <c r="BF257" s="143">
        <f>IF(N257="snížená",J257,0)</f>
        <v>0</v>
      </c>
      <c r="BG257" s="143">
        <f>IF(N257="zákl. přenesená",J257,0)</f>
        <v>0</v>
      </c>
      <c r="BH257" s="143">
        <f>IF(N257="sníž. přenesená",J257,0)</f>
        <v>0</v>
      </c>
      <c r="BI257" s="143">
        <f>IF(N257="nulová",J257,0)</f>
        <v>0</v>
      </c>
      <c r="BJ257" s="12" t="s">
        <v>81</v>
      </c>
      <c r="BK257" s="143">
        <f>ROUND(I257*H257,2)</f>
        <v>0</v>
      </c>
      <c r="BL257" s="12" t="s">
        <v>132</v>
      </c>
      <c r="BM257" s="142" t="s">
        <v>320</v>
      </c>
    </row>
    <row r="258" spans="2:65" s="1" customFormat="1" ht="48.75">
      <c r="B258" s="27"/>
      <c r="D258" s="144" t="s">
        <v>133</v>
      </c>
      <c r="F258" s="145" t="s">
        <v>397</v>
      </c>
      <c r="I258" s="106"/>
      <c r="L258" s="27"/>
      <c r="M258" s="146"/>
      <c r="T258" s="51"/>
      <c r="AT258" s="12" t="s">
        <v>133</v>
      </c>
      <c r="AU258" s="12" t="s">
        <v>81</v>
      </c>
    </row>
    <row r="259" spans="2:65" s="1" customFormat="1" ht="16.5" customHeight="1">
      <c r="B259" s="27"/>
      <c r="C259" s="131" t="s">
        <v>398</v>
      </c>
      <c r="D259" s="131" t="s">
        <v>128</v>
      </c>
      <c r="E259" s="132" t="s">
        <v>399</v>
      </c>
      <c r="F259" s="133" t="s">
        <v>400</v>
      </c>
      <c r="G259" s="134" t="s">
        <v>131</v>
      </c>
      <c r="H259" s="135">
        <v>2</v>
      </c>
      <c r="I259" s="136"/>
      <c r="J259" s="137">
        <f>ROUND(I259*H259,2)</f>
        <v>0</v>
      </c>
      <c r="K259" s="138"/>
      <c r="L259" s="27"/>
      <c r="M259" s="139" t="s">
        <v>1</v>
      </c>
      <c r="N259" s="102" t="s">
        <v>38</v>
      </c>
      <c r="P259" s="140">
        <f>O259*H259</f>
        <v>0</v>
      </c>
      <c r="Q259" s="140">
        <v>0</v>
      </c>
      <c r="R259" s="140">
        <f>Q259*H259</f>
        <v>0</v>
      </c>
      <c r="S259" s="140">
        <v>0</v>
      </c>
      <c r="T259" s="141">
        <f>S259*H259</f>
        <v>0</v>
      </c>
      <c r="AR259" s="142" t="s">
        <v>132</v>
      </c>
      <c r="AT259" s="142" t="s">
        <v>128</v>
      </c>
      <c r="AU259" s="142" t="s">
        <v>81</v>
      </c>
      <c r="AY259" s="12" t="s">
        <v>127</v>
      </c>
      <c r="BE259" s="143">
        <f>IF(N259="základní",J259,0)</f>
        <v>0</v>
      </c>
      <c r="BF259" s="143">
        <f>IF(N259="snížená",J259,0)</f>
        <v>0</v>
      </c>
      <c r="BG259" s="143">
        <f>IF(N259="zákl. přenesená",J259,0)</f>
        <v>0</v>
      </c>
      <c r="BH259" s="143">
        <f>IF(N259="sníž. přenesená",J259,0)</f>
        <v>0</v>
      </c>
      <c r="BI259" s="143">
        <f>IF(N259="nulová",J259,0)</f>
        <v>0</v>
      </c>
      <c r="BJ259" s="12" t="s">
        <v>81</v>
      </c>
      <c r="BK259" s="143">
        <f>ROUND(I259*H259,2)</f>
        <v>0</v>
      </c>
      <c r="BL259" s="12" t="s">
        <v>132</v>
      </c>
      <c r="BM259" s="142" t="s">
        <v>327</v>
      </c>
    </row>
    <row r="260" spans="2:65" s="1" customFormat="1" ht="16.5" customHeight="1">
      <c r="B260" s="27"/>
      <c r="C260" s="131" t="s">
        <v>277</v>
      </c>
      <c r="D260" s="131" t="s">
        <v>128</v>
      </c>
      <c r="E260" s="132" t="s">
        <v>401</v>
      </c>
      <c r="F260" s="133" t="s">
        <v>402</v>
      </c>
      <c r="G260" s="134" t="s">
        <v>131</v>
      </c>
      <c r="H260" s="135">
        <v>2</v>
      </c>
      <c r="I260" s="136"/>
      <c r="J260" s="137">
        <f>ROUND(I260*H260,2)</f>
        <v>0</v>
      </c>
      <c r="K260" s="138"/>
      <c r="L260" s="27"/>
      <c r="M260" s="139" t="s">
        <v>1</v>
      </c>
      <c r="N260" s="102" t="s">
        <v>38</v>
      </c>
      <c r="P260" s="140">
        <f>O260*H260</f>
        <v>0</v>
      </c>
      <c r="Q260" s="140">
        <v>0</v>
      </c>
      <c r="R260" s="140">
        <f>Q260*H260</f>
        <v>0</v>
      </c>
      <c r="S260" s="140">
        <v>0</v>
      </c>
      <c r="T260" s="141">
        <f>S260*H260</f>
        <v>0</v>
      </c>
      <c r="AR260" s="142" t="s">
        <v>132</v>
      </c>
      <c r="AT260" s="142" t="s">
        <v>128</v>
      </c>
      <c r="AU260" s="142" t="s">
        <v>81</v>
      </c>
      <c r="AY260" s="12" t="s">
        <v>127</v>
      </c>
      <c r="BE260" s="143">
        <f>IF(N260="základní",J260,0)</f>
        <v>0</v>
      </c>
      <c r="BF260" s="143">
        <f>IF(N260="snížená",J260,0)</f>
        <v>0</v>
      </c>
      <c r="BG260" s="143">
        <f>IF(N260="zákl. přenesená",J260,0)</f>
        <v>0</v>
      </c>
      <c r="BH260" s="143">
        <f>IF(N260="sníž. přenesená",J260,0)</f>
        <v>0</v>
      </c>
      <c r="BI260" s="143">
        <f>IF(N260="nulová",J260,0)</f>
        <v>0</v>
      </c>
      <c r="BJ260" s="12" t="s">
        <v>81</v>
      </c>
      <c r="BK260" s="143">
        <f>ROUND(I260*H260,2)</f>
        <v>0</v>
      </c>
      <c r="BL260" s="12" t="s">
        <v>132</v>
      </c>
      <c r="BM260" s="142" t="s">
        <v>333</v>
      </c>
    </row>
    <row r="261" spans="2:65" s="1" customFormat="1" ht="39">
      <c r="B261" s="27"/>
      <c r="D261" s="144" t="s">
        <v>133</v>
      </c>
      <c r="F261" s="145" t="s">
        <v>372</v>
      </c>
      <c r="I261" s="106"/>
      <c r="L261" s="27"/>
      <c r="M261" s="146"/>
      <c r="T261" s="51"/>
      <c r="AT261" s="12" t="s">
        <v>133</v>
      </c>
      <c r="AU261" s="12" t="s">
        <v>81</v>
      </c>
    </row>
    <row r="262" spans="2:65" s="1" customFormat="1" ht="16.5" customHeight="1">
      <c r="B262" s="27"/>
      <c r="C262" s="131" t="s">
        <v>403</v>
      </c>
      <c r="D262" s="131" t="s">
        <v>128</v>
      </c>
      <c r="E262" s="132" t="s">
        <v>404</v>
      </c>
      <c r="F262" s="133" t="s">
        <v>405</v>
      </c>
      <c r="G262" s="134" t="s">
        <v>131</v>
      </c>
      <c r="H262" s="135">
        <v>1</v>
      </c>
      <c r="I262" s="136"/>
      <c r="J262" s="137">
        <f>ROUND(I262*H262,2)</f>
        <v>0</v>
      </c>
      <c r="K262" s="138"/>
      <c r="L262" s="27"/>
      <c r="M262" s="139" t="s">
        <v>1</v>
      </c>
      <c r="N262" s="102" t="s">
        <v>38</v>
      </c>
      <c r="P262" s="140">
        <f>O262*H262</f>
        <v>0</v>
      </c>
      <c r="Q262" s="140">
        <v>0</v>
      </c>
      <c r="R262" s="140">
        <f>Q262*H262</f>
        <v>0</v>
      </c>
      <c r="S262" s="140">
        <v>0</v>
      </c>
      <c r="T262" s="141">
        <f>S262*H262</f>
        <v>0</v>
      </c>
      <c r="AR262" s="142" t="s">
        <v>132</v>
      </c>
      <c r="AT262" s="142" t="s">
        <v>128</v>
      </c>
      <c r="AU262" s="142" t="s">
        <v>81</v>
      </c>
      <c r="AY262" s="12" t="s">
        <v>127</v>
      </c>
      <c r="BE262" s="143">
        <f>IF(N262="základní",J262,0)</f>
        <v>0</v>
      </c>
      <c r="BF262" s="143">
        <f>IF(N262="snížená",J262,0)</f>
        <v>0</v>
      </c>
      <c r="BG262" s="143">
        <f>IF(N262="zákl. přenesená",J262,0)</f>
        <v>0</v>
      </c>
      <c r="BH262" s="143">
        <f>IF(N262="sníž. přenesená",J262,0)</f>
        <v>0</v>
      </c>
      <c r="BI262" s="143">
        <f>IF(N262="nulová",J262,0)</f>
        <v>0</v>
      </c>
      <c r="BJ262" s="12" t="s">
        <v>81</v>
      </c>
      <c r="BK262" s="143">
        <f>ROUND(I262*H262,2)</f>
        <v>0</v>
      </c>
      <c r="BL262" s="12" t="s">
        <v>132</v>
      </c>
      <c r="BM262" s="142" t="s">
        <v>339</v>
      </c>
    </row>
    <row r="263" spans="2:65" s="1" customFormat="1" ht="16.5" customHeight="1">
      <c r="B263" s="27"/>
      <c r="C263" s="131" t="s">
        <v>281</v>
      </c>
      <c r="D263" s="131" t="s">
        <v>128</v>
      </c>
      <c r="E263" s="132" t="s">
        <v>406</v>
      </c>
      <c r="F263" s="133" t="s">
        <v>407</v>
      </c>
      <c r="G263" s="134" t="s">
        <v>131</v>
      </c>
      <c r="H263" s="135">
        <v>6</v>
      </c>
      <c r="I263" s="136"/>
      <c r="J263" s="137">
        <f>ROUND(I263*H263,2)</f>
        <v>0</v>
      </c>
      <c r="K263" s="138"/>
      <c r="L263" s="27"/>
      <c r="M263" s="139" t="s">
        <v>1</v>
      </c>
      <c r="N263" s="102" t="s">
        <v>38</v>
      </c>
      <c r="P263" s="140">
        <f>O263*H263</f>
        <v>0</v>
      </c>
      <c r="Q263" s="140">
        <v>0</v>
      </c>
      <c r="R263" s="140">
        <f>Q263*H263</f>
        <v>0</v>
      </c>
      <c r="S263" s="140">
        <v>0</v>
      </c>
      <c r="T263" s="141">
        <f>S263*H263</f>
        <v>0</v>
      </c>
      <c r="AR263" s="142" t="s">
        <v>132</v>
      </c>
      <c r="AT263" s="142" t="s">
        <v>128</v>
      </c>
      <c r="AU263" s="142" t="s">
        <v>81</v>
      </c>
      <c r="AY263" s="12" t="s">
        <v>127</v>
      </c>
      <c r="BE263" s="143">
        <f>IF(N263="základní",J263,0)</f>
        <v>0</v>
      </c>
      <c r="BF263" s="143">
        <f>IF(N263="snížená",J263,0)</f>
        <v>0</v>
      </c>
      <c r="BG263" s="143">
        <f>IF(N263="zákl. přenesená",J263,0)</f>
        <v>0</v>
      </c>
      <c r="BH263" s="143">
        <f>IF(N263="sníž. přenesená",J263,0)</f>
        <v>0</v>
      </c>
      <c r="BI263" s="143">
        <f>IF(N263="nulová",J263,0)</f>
        <v>0</v>
      </c>
      <c r="BJ263" s="12" t="s">
        <v>81</v>
      </c>
      <c r="BK263" s="143">
        <f>ROUND(I263*H263,2)</f>
        <v>0</v>
      </c>
      <c r="BL263" s="12" t="s">
        <v>132</v>
      </c>
      <c r="BM263" s="142" t="s">
        <v>345</v>
      </c>
    </row>
    <row r="264" spans="2:65" s="1" customFormat="1" ht="16.5" customHeight="1">
      <c r="B264" s="27"/>
      <c r="C264" s="131" t="s">
        <v>408</v>
      </c>
      <c r="D264" s="131" t="s">
        <v>128</v>
      </c>
      <c r="E264" s="132" t="s">
        <v>409</v>
      </c>
      <c r="F264" s="133" t="s">
        <v>410</v>
      </c>
      <c r="G264" s="134" t="s">
        <v>131</v>
      </c>
      <c r="H264" s="135">
        <v>3</v>
      </c>
      <c r="I264" s="136"/>
      <c r="J264" s="137">
        <f>ROUND(I264*H264,2)</f>
        <v>0</v>
      </c>
      <c r="K264" s="138"/>
      <c r="L264" s="27"/>
      <c r="M264" s="139" t="s">
        <v>1</v>
      </c>
      <c r="N264" s="102" t="s">
        <v>38</v>
      </c>
      <c r="P264" s="140">
        <f>O264*H264</f>
        <v>0</v>
      </c>
      <c r="Q264" s="140">
        <v>0</v>
      </c>
      <c r="R264" s="140">
        <f>Q264*H264</f>
        <v>0</v>
      </c>
      <c r="S264" s="140">
        <v>0</v>
      </c>
      <c r="T264" s="141">
        <f>S264*H264</f>
        <v>0</v>
      </c>
      <c r="AR264" s="142" t="s">
        <v>132</v>
      </c>
      <c r="AT264" s="142" t="s">
        <v>128</v>
      </c>
      <c r="AU264" s="142" t="s">
        <v>81</v>
      </c>
      <c r="AY264" s="12" t="s">
        <v>127</v>
      </c>
      <c r="BE264" s="143">
        <f>IF(N264="základní",J264,0)</f>
        <v>0</v>
      </c>
      <c r="BF264" s="143">
        <f>IF(N264="snížená",J264,0)</f>
        <v>0</v>
      </c>
      <c r="BG264" s="143">
        <f>IF(N264="zákl. přenesená",J264,0)</f>
        <v>0</v>
      </c>
      <c r="BH264" s="143">
        <f>IF(N264="sníž. přenesená",J264,0)</f>
        <v>0</v>
      </c>
      <c r="BI264" s="143">
        <f>IF(N264="nulová",J264,0)</f>
        <v>0</v>
      </c>
      <c r="BJ264" s="12" t="s">
        <v>81</v>
      </c>
      <c r="BK264" s="143">
        <f>ROUND(I264*H264,2)</f>
        <v>0</v>
      </c>
      <c r="BL264" s="12" t="s">
        <v>132</v>
      </c>
      <c r="BM264" s="142" t="s">
        <v>352</v>
      </c>
    </row>
    <row r="265" spans="2:65" s="1" customFormat="1" ht="16.5" customHeight="1">
      <c r="B265" s="27"/>
      <c r="C265" s="131" t="s">
        <v>284</v>
      </c>
      <c r="D265" s="131" t="s">
        <v>128</v>
      </c>
      <c r="E265" s="132" t="s">
        <v>411</v>
      </c>
      <c r="F265" s="133" t="s">
        <v>412</v>
      </c>
      <c r="G265" s="134" t="s">
        <v>131</v>
      </c>
      <c r="H265" s="135">
        <v>7</v>
      </c>
      <c r="I265" s="136"/>
      <c r="J265" s="137">
        <f>ROUND(I265*H265,2)</f>
        <v>0</v>
      </c>
      <c r="K265" s="138"/>
      <c r="L265" s="27"/>
      <c r="M265" s="139" t="s">
        <v>1</v>
      </c>
      <c r="N265" s="102" t="s">
        <v>38</v>
      </c>
      <c r="P265" s="140">
        <f>O265*H265</f>
        <v>0</v>
      </c>
      <c r="Q265" s="140">
        <v>0</v>
      </c>
      <c r="R265" s="140">
        <f>Q265*H265</f>
        <v>0</v>
      </c>
      <c r="S265" s="140">
        <v>0</v>
      </c>
      <c r="T265" s="141">
        <f>S265*H265</f>
        <v>0</v>
      </c>
      <c r="AR265" s="142" t="s">
        <v>132</v>
      </c>
      <c r="AT265" s="142" t="s">
        <v>128</v>
      </c>
      <c r="AU265" s="142" t="s">
        <v>81</v>
      </c>
      <c r="AY265" s="12" t="s">
        <v>127</v>
      </c>
      <c r="BE265" s="143">
        <f>IF(N265="základní",J265,0)</f>
        <v>0</v>
      </c>
      <c r="BF265" s="143">
        <f>IF(N265="snížená",J265,0)</f>
        <v>0</v>
      </c>
      <c r="BG265" s="143">
        <f>IF(N265="zákl. přenesená",J265,0)</f>
        <v>0</v>
      </c>
      <c r="BH265" s="143">
        <f>IF(N265="sníž. přenesená",J265,0)</f>
        <v>0</v>
      </c>
      <c r="BI265" s="143">
        <f>IF(N265="nulová",J265,0)</f>
        <v>0</v>
      </c>
      <c r="BJ265" s="12" t="s">
        <v>81</v>
      </c>
      <c r="BK265" s="143">
        <f>ROUND(I265*H265,2)</f>
        <v>0</v>
      </c>
      <c r="BL265" s="12" t="s">
        <v>132</v>
      </c>
      <c r="BM265" s="142" t="s">
        <v>358</v>
      </c>
    </row>
    <row r="266" spans="2:65" s="1" customFormat="1" ht="16.5" customHeight="1">
      <c r="B266" s="27"/>
      <c r="C266" s="131" t="s">
        <v>413</v>
      </c>
      <c r="D266" s="131" t="s">
        <v>128</v>
      </c>
      <c r="E266" s="132" t="s">
        <v>414</v>
      </c>
      <c r="F266" s="133" t="s">
        <v>415</v>
      </c>
      <c r="G266" s="134" t="s">
        <v>131</v>
      </c>
      <c r="H266" s="135">
        <v>2</v>
      </c>
      <c r="I266" s="136"/>
      <c r="J266" s="137">
        <f>ROUND(I266*H266,2)</f>
        <v>0</v>
      </c>
      <c r="K266" s="138"/>
      <c r="L266" s="27"/>
      <c r="M266" s="139" t="s">
        <v>1</v>
      </c>
      <c r="N266" s="102" t="s">
        <v>38</v>
      </c>
      <c r="P266" s="140">
        <f>O266*H266</f>
        <v>0</v>
      </c>
      <c r="Q266" s="140">
        <v>0</v>
      </c>
      <c r="R266" s="140">
        <f>Q266*H266</f>
        <v>0</v>
      </c>
      <c r="S266" s="140">
        <v>0</v>
      </c>
      <c r="T266" s="141">
        <f>S266*H266</f>
        <v>0</v>
      </c>
      <c r="AR266" s="142" t="s">
        <v>132</v>
      </c>
      <c r="AT266" s="142" t="s">
        <v>128</v>
      </c>
      <c r="AU266" s="142" t="s">
        <v>81</v>
      </c>
      <c r="AY266" s="12" t="s">
        <v>127</v>
      </c>
      <c r="BE266" s="143">
        <f>IF(N266="základní",J266,0)</f>
        <v>0</v>
      </c>
      <c r="BF266" s="143">
        <f>IF(N266="snížená",J266,0)</f>
        <v>0</v>
      </c>
      <c r="BG266" s="143">
        <f>IF(N266="zákl. přenesená",J266,0)</f>
        <v>0</v>
      </c>
      <c r="BH266" s="143">
        <f>IF(N266="sníž. přenesená",J266,0)</f>
        <v>0</v>
      </c>
      <c r="BI266" s="143">
        <f>IF(N266="nulová",J266,0)</f>
        <v>0</v>
      </c>
      <c r="BJ266" s="12" t="s">
        <v>81</v>
      </c>
      <c r="BK266" s="143">
        <f>ROUND(I266*H266,2)</f>
        <v>0</v>
      </c>
      <c r="BL266" s="12" t="s">
        <v>132</v>
      </c>
      <c r="BM266" s="142" t="s">
        <v>364</v>
      </c>
    </row>
    <row r="267" spans="2:65" s="10" customFormat="1" ht="25.9" customHeight="1">
      <c r="B267" s="121"/>
      <c r="D267" s="122" t="s">
        <v>72</v>
      </c>
      <c r="E267" s="123" t="s">
        <v>416</v>
      </c>
      <c r="F267" s="123" t="s">
        <v>417</v>
      </c>
      <c r="I267" s="124"/>
      <c r="J267" s="125">
        <f>BK267</f>
        <v>0</v>
      </c>
      <c r="L267" s="121"/>
      <c r="M267" s="126"/>
      <c r="P267" s="127">
        <f>SUM(P268:P273)</f>
        <v>0</v>
      </c>
      <c r="R267" s="127">
        <f>SUM(R268:R273)</f>
        <v>0</v>
      </c>
      <c r="T267" s="128">
        <f>SUM(T268:T273)</f>
        <v>0</v>
      </c>
      <c r="AR267" s="122" t="s">
        <v>81</v>
      </c>
      <c r="AT267" s="129" t="s">
        <v>72</v>
      </c>
      <c r="AU267" s="129" t="s">
        <v>73</v>
      </c>
      <c r="AY267" s="122" t="s">
        <v>127</v>
      </c>
      <c r="BK267" s="130">
        <f>SUM(BK268:BK273)</f>
        <v>0</v>
      </c>
    </row>
    <row r="268" spans="2:65" s="1" customFormat="1" ht="16.5" customHeight="1">
      <c r="B268" s="27"/>
      <c r="C268" s="131" t="s">
        <v>288</v>
      </c>
      <c r="D268" s="131" t="s">
        <v>128</v>
      </c>
      <c r="E268" s="132" t="s">
        <v>418</v>
      </c>
      <c r="F268" s="133" t="s">
        <v>419</v>
      </c>
      <c r="G268" s="134" t="s">
        <v>131</v>
      </c>
      <c r="H268" s="135">
        <v>25</v>
      </c>
      <c r="I268" s="136"/>
      <c r="J268" s="137">
        <f>ROUND(I268*H268,2)</f>
        <v>0</v>
      </c>
      <c r="K268" s="138"/>
      <c r="L268" s="27"/>
      <c r="M268" s="139" t="s">
        <v>1</v>
      </c>
      <c r="N268" s="102" t="s">
        <v>38</v>
      </c>
      <c r="P268" s="140">
        <f>O268*H268</f>
        <v>0</v>
      </c>
      <c r="Q268" s="140">
        <v>0</v>
      </c>
      <c r="R268" s="140">
        <f>Q268*H268</f>
        <v>0</v>
      </c>
      <c r="S268" s="140">
        <v>0</v>
      </c>
      <c r="T268" s="141">
        <f>S268*H268</f>
        <v>0</v>
      </c>
      <c r="AR268" s="142" t="s">
        <v>132</v>
      </c>
      <c r="AT268" s="142" t="s">
        <v>128</v>
      </c>
      <c r="AU268" s="142" t="s">
        <v>81</v>
      </c>
      <c r="AY268" s="12" t="s">
        <v>127</v>
      </c>
      <c r="BE268" s="143">
        <f>IF(N268="základní",J268,0)</f>
        <v>0</v>
      </c>
      <c r="BF268" s="143">
        <f>IF(N268="snížená",J268,0)</f>
        <v>0</v>
      </c>
      <c r="BG268" s="143">
        <f>IF(N268="zákl. přenesená",J268,0)</f>
        <v>0</v>
      </c>
      <c r="BH268" s="143">
        <f>IF(N268="sníž. přenesená",J268,0)</f>
        <v>0</v>
      </c>
      <c r="BI268" s="143">
        <f>IF(N268="nulová",J268,0)</f>
        <v>0</v>
      </c>
      <c r="BJ268" s="12" t="s">
        <v>81</v>
      </c>
      <c r="BK268" s="143">
        <f>ROUND(I268*H268,2)</f>
        <v>0</v>
      </c>
      <c r="BL268" s="12" t="s">
        <v>132</v>
      </c>
      <c r="BM268" s="142" t="s">
        <v>370</v>
      </c>
    </row>
    <row r="269" spans="2:65" s="1" customFormat="1" ht="58.5">
      <c r="B269" s="27"/>
      <c r="D269" s="144" t="s">
        <v>133</v>
      </c>
      <c r="F269" s="145" t="s">
        <v>420</v>
      </c>
      <c r="I269" s="106"/>
      <c r="L269" s="27"/>
      <c r="M269" s="146"/>
      <c r="T269" s="51"/>
      <c r="AT269" s="12" t="s">
        <v>133</v>
      </c>
      <c r="AU269" s="12" t="s">
        <v>81</v>
      </c>
    </row>
    <row r="270" spans="2:65" s="1" customFormat="1" ht="16.5" customHeight="1">
      <c r="B270" s="27"/>
      <c r="C270" s="131" t="s">
        <v>421</v>
      </c>
      <c r="D270" s="131" t="s">
        <v>128</v>
      </c>
      <c r="E270" s="132" t="s">
        <v>422</v>
      </c>
      <c r="F270" s="133" t="s">
        <v>423</v>
      </c>
      <c r="G270" s="134" t="s">
        <v>131</v>
      </c>
      <c r="H270" s="135">
        <v>1</v>
      </c>
      <c r="I270" s="136"/>
      <c r="J270" s="137">
        <f>ROUND(I270*H270,2)</f>
        <v>0</v>
      </c>
      <c r="K270" s="138"/>
      <c r="L270" s="27"/>
      <c r="M270" s="139" t="s">
        <v>1</v>
      </c>
      <c r="N270" s="102" t="s">
        <v>38</v>
      </c>
      <c r="P270" s="140">
        <f>O270*H270</f>
        <v>0</v>
      </c>
      <c r="Q270" s="140">
        <v>0</v>
      </c>
      <c r="R270" s="140">
        <f>Q270*H270</f>
        <v>0</v>
      </c>
      <c r="S270" s="140">
        <v>0</v>
      </c>
      <c r="T270" s="141">
        <f>S270*H270</f>
        <v>0</v>
      </c>
      <c r="AR270" s="142" t="s">
        <v>132</v>
      </c>
      <c r="AT270" s="142" t="s">
        <v>128</v>
      </c>
      <c r="AU270" s="142" t="s">
        <v>81</v>
      </c>
      <c r="AY270" s="12" t="s">
        <v>127</v>
      </c>
      <c r="BE270" s="143">
        <f>IF(N270="základní",J270,0)</f>
        <v>0</v>
      </c>
      <c r="BF270" s="143">
        <f>IF(N270="snížená",J270,0)</f>
        <v>0</v>
      </c>
      <c r="BG270" s="143">
        <f>IF(N270="zákl. přenesená",J270,0)</f>
        <v>0</v>
      </c>
      <c r="BH270" s="143">
        <f>IF(N270="sníž. přenesená",J270,0)</f>
        <v>0</v>
      </c>
      <c r="BI270" s="143">
        <f>IF(N270="nulová",J270,0)</f>
        <v>0</v>
      </c>
      <c r="BJ270" s="12" t="s">
        <v>81</v>
      </c>
      <c r="BK270" s="143">
        <f>ROUND(I270*H270,2)</f>
        <v>0</v>
      </c>
      <c r="BL270" s="12" t="s">
        <v>132</v>
      </c>
      <c r="BM270" s="142" t="s">
        <v>376</v>
      </c>
    </row>
    <row r="271" spans="2:65" s="1" customFormat="1" ht="68.25">
      <c r="B271" s="27"/>
      <c r="D271" s="144" t="s">
        <v>133</v>
      </c>
      <c r="F271" s="145" t="s">
        <v>424</v>
      </c>
      <c r="I271" s="106"/>
      <c r="L271" s="27"/>
      <c r="M271" s="146"/>
      <c r="T271" s="51"/>
      <c r="AT271" s="12" t="s">
        <v>133</v>
      </c>
      <c r="AU271" s="12" t="s">
        <v>81</v>
      </c>
    </row>
    <row r="272" spans="2:65" s="1" customFormat="1" ht="16.5" customHeight="1">
      <c r="B272" s="27"/>
      <c r="C272" s="131" t="s">
        <v>291</v>
      </c>
      <c r="D272" s="131" t="s">
        <v>128</v>
      </c>
      <c r="E272" s="132" t="s">
        <v>425</v>
      </c>
      <c r="F272" s="133" t="s">
        <v>426</v>
      </c>
      <c r="G272" s="134" t="s">
        <v>131</v>
      </c>
      <c r="H272" s="135">
        <v>1</v>
      </c>
      <c r="I272" s="136"/>
      <c r="J272" s="137">
        <f>ROUND(I272*H272,2)</f>
        <v>0</v>
      </c>
      <c r="K272" s="138"/>
      <c r="L272" s="27"/>
      <c r="M272" s="139" t="s">
        <v>1</v>
      </c>
      <c r="N272" s="102" t="s">
        <v>38</v>
      </c>
      <c r="P272" s="140">
        <f>O272*H272</f>
        <v>0</v>
      </c>
      <c r="Q272" s="140">
        <v>0</v>
      </c>
      <c r="R272" s="140">
        <f>Q272*H272</f>
        <v>0</v>
      </c>
      <c r="S272" s="140">
        <v>0</v>
      </c>
      <c r="T272" s="141">
        <f>S272*H272</f>
        <v>0</v>
      </c>
      <c r="AR272" s="142" t="s">
        <v>132</v>
      </c>
      <c r="AT272" s="142" t="s">
        <v>128</v>
      </c>
      <c r="AU272" s="142" t="s">
        <v>81</v>
      </c>
      <c r="AY272" s="12" t="s">
        <v>127</v>
      </c>
      <c r="BE272" s="143">
        <f>IF(N272="základní",J272,0)</f>
        <v>0</v>
      </c>
      <c r="BF272" s="143">
        <f>IF(N272="snížená",J272,0)</f>
        <v>0</v>
      </c>
      <c r="BG272" s="143">
        <f>IF(N272="zákl. přenesená",J272,0)</f>
        <v>0</v>
      </c>
      <c r="BH272" s="143">
        <f>IF(N272="sníž. přenesená",J272,0)</f>
        <v>0</v>
      </c>
      <c r="BI272" s="143">
        <f>IF(N272="nulová",J272,0)</f>
        <v>0</v>
      </c>
      <c r="BJ272" s="12" t="s">
        <v>81</v>
      </c>
      <c r="BK272" s="143">
        <f>ROUND(I272*H272,2)</f>
        <v>0</v>
      </c>
      <c r="BL272" s="12" t="s">
        <v>132</v>
      </c>
      <c r="BM272" s="142" t="s">
        <v>382</v>
      </c>
    </row>
    <row r="273" spans="2:65" s="1" customFormat="1" ht="58.5">
      <c r="B273" s="27"/>
      <c r="D273" s="144" t="s">
        <v>133</v>
      </c>
      <c r="F273" s="145" t="s">
        <v>427</v>
      </c>
      <c r="I273" s="106"/>
      <c r="L273" s="27"/>
      <c r="M273" s="146"/>
      <c r="T273" s="51"/>
      <c r="AT273" s="12" t="s">
        <v>133</v>
      </c>
      <c r="AU273" s="12" t="s">
        <v>81</v>
      </c>
    </row>
    <row r="274" spans="2:65" s="10" customFormat="1" ht="25.9" customHeight="1">
      <c r="B274" s="121"/>
      <c r="D274" s="122" t="s">
        <v>72</v>
      </c>
      <c r="E274" s="123" t="s">
        <v>428</v>
      </c>
      <c r="F274" s="123" t="s">
        <v>429</v>
      </c>
      <c r="I274" s="124"/>
      <c r="J274" s="125">
        <f>BK274</f>
        <v>0</v>
      </c>
      <c r="L274" s="121"/>
      <c r="M274" s="126"/>
      <c r="P274" s="127">
        <f>SUM(P275:P333)</f>
        <v>0</v>
      </c>
      <c r="R274" s="127">
        <f>SUM(R275:R333)</f>
        <v>0</v>
      </c>
      <c r="T274" s="128">
        <f>SUM(T275:T333)</f>
        <v>0</v>
      </c>
      <c r="AR274" s="122" t="s">
        <v>81</v>
      </c>
      <c r="AT274" s="129" t="s">
        <v>72</v>
      </c>
      <c r="AU274" s="129" t="s">
        <v>73</v>
      </c>
      <c r="AY274" s="122" t="s">
        <v>127</v>
      </c>
      <c r="BK274" s="130">
        <f>SUM(BK275:BK333)</f>
        <v>0</v>
      </c>
    </row>
    <row r="275" spans="2:65" s="1" customFormat="1" ht="16.5" customHeight="1">
      <c r="B275" s="27"/>
      <c r="C275" s="131" t="s">
        <v>430</v>
      </c>
      <c r="D275" s="131" t="s">
        <v>128</v>
      </c>
      <c r="E275" s="132" t="s">
        <v>431</v>
      </c>
      <c r="F275" s="133" t="s">
        <v>432</v>
      </c>
      <c r="G275" s="134" t="s">
        <v>131</v>
      </c>
      <c r="H275" s="135">
        <v>3</v>
      </c>
      <c r="I275" s="136"/>
      <c r="J275" s="137">
        <f>ROUND(I275*H275,2)</f>
        <v>0</v>
      </c>
      <c r="K275" s="138"/>
      <c r="L275" s="27"/>
      <c r="M275" s="139" t="s">
        <v>1</v>
      </c>
      <c r="N275" s="102" t="s">
        <v>38</v>
      </c>
      <c r="P275" s="140">
        <f>O275*H275</f>
        <v>0</v>
      </c>
      <c r="Q275" s="140">
        <v>0</v>
      </c>
      <c r="R275" s="140">
        <f>Q275*H275</f>
        <v>0</v>
      </c>
      <c r="S275" s="140">
        <v>0</v>
      </c>
      <c r="T275" s="141">
        <f>S275*H275</f>
        <v>0</v>
      </c>
      <c r="AR275" s="142" t="s">
        <v>132</v>
      </c>
      <c r="AT275" s="142" t="s">
        <v>128</v>
      </c>
      <c r="AU275" s="142" t="s">
        <v>81</v>
      </c>
      <c r="AY275" s="12" t="s">
        <v>127</v>
      </c>
      <c r="BE275" s="143">
        <f>IF(N275="základní",J275,0)</f>
        <v>0</v>
      </c>
      <c r="BF275" s="143">
        <f>IF(N275="snížená",J275,0)</f>
        <v>0</v>
      </c>
      <c r="BG275" s="143">
        <f>IF(N275="zákl. přenesená",J275,0)</f>
        <v>0</v>
      </c>
      <c r="BH275" s="143">
        <f>IF(N275="sníž. přenesená",J275,0)</f>
        <v>0</v>
      </c>
      <c r="BI275" s="143">
        <f>IF(N275="nulová",J275,0)</f>
        <v>0</v>
      </c>
      <c r="BJ275" s="12" t="s">
        <v>81</v>
      </c>
      <c r="BK275" s="143">
        <f>ROUND(I275*H275,2)</f>
        <v>0</v>
      </c>
      <c r="BL275" s="12" t="s">
        <v>132</v>
      </c>
      <c r="BM275" s="142" t="s">
        <v>388</v>
      </c>
    </row>
    <row r="276" spans="2:65" s="1" customFormat="1" ht="16.5" customHeight="1">
      <c r="B276" s="27"/>
      <c r="C276" s="131" t="s">
        <v>296</v>
      </c>
      <c r="D276" s="131" t="s">
        <v>128</v>
      </c>
      <c r="E276" s="132" t="s">
        <v>433</v>
      </c>
      <c r="F276" s="133" t="s">
        <v>434</v>
      </c>
      <c r="G276" s="134" t="s">
        <v>131</v>
      </c>
      <c r="H276" s="135">
        <v>5</v>
      </c>
      <c r="I276" s="136"/>
      <c r="J276" s="137">
        <f>ROUND(I276*H276,2)</f>
        <v>0</v>
      </c>
      <c r="K276" s="138"/>
      <c r="L276" s="27"/>
      <c r="M276" s="139" t="s">
        <v>1</v>
      </c>
      <c r="N276" s="102" t="s">
        <v>38</v>
      </c>
      <c r="P276" s="140">
        <f>O276*H276</f>
        <v>0</v>
      </c>
      <c r="Q276" s="140">
        <v>0</v>
      </c>
      <c r="R276" s="140">
        <f>Q276*H276</f>
        <v>0</v>
      </c>
      <c r="S276" s="140">
        <v>0</v>
      </c>
      <c r="T276" s="141">
        <f>S276*H276</f>
        <v>0</v>
      </c>
      <c r="AR276" s="142" t="s">
        <v>132</v>
      </c>
      <c r="AT276" s="142" t="s">
        <v>128</v>
      </c>
      <c r="AU276" s="142" t="s">
        <v>81</v>
      </c>
      <c r="AY276" s="12" t="s">
        <v>127</v>
      </c>
      <c r="BE276" s="143">
        <f>IF(N276="základní",J276,0)</f>
        <v>0</v>
      </c>
      <c r="BF276" s="143">
        <f>IF(N276="snížená",J276,0)</f>
        <v>0</v>
      </c>
      <c r="BG276" s="143">
        <f>IF(N276="zákl. přenesená",J276,0)</f>
        <v>0</v>
      </c>
      <c r="BH276" s="143">
        <f>IF(N276="sníž. přenesená",J276,0)</f>
        <v>0</v>
      </c>
      <c r="BI276" s="143">
        <f>IF(N276="nulová",J276,0)</f>
        <v>0</v>
      </c>
      <c r="BJ276" s="12" t="s">
        <v>81</v>
      </c>
      <c r="BK276" s="143">
        <f>ROUND(I276*H276,2)</f>
        <v>0</v>
      </c>
      <c r="BL276" s="12" t="s">
        <v>132</v>
      </c>
      <c r="BM276" s="142" t="s">
        <v>393</v>
      </c>
    </row>
    <row r="277" spans="2:65" s="1" customFormat="1" ht="16.5" customHeight="1">
      <c r="B277" s="27"/>
      <c r="C277" s="131" t="s">
        <v>435</v>
      </c>
      <c r="D277" s="131" t="s">
        <v>128</v>
      </c>
      <c r="E277" s="132" t="s">
        <v>436</v>
      </c>
      <c r="F277" s="133" t="s">
        <v>437</v>
      </c>
      <c r="G277" s="134" t="s">
        <v>131</v>
      </c>
      <c r="H277" s="135">
        <v>8</v>
      </c>
      <c r="I277" s="136"/>
      <c r="J277" s="137">
        <f>ROUND(I277*H277,2)</f>
        <v>0</v>
      </c>
      <c r="K277" s="138"/>
      <c r="L277" s="27"/>
      <c r="M277" s="139" t="s">
        <v>1</v>
      </c>
      <c r="N277" s="102" t="s">
        <v>38</v>
      </c>
      <c r="P277" s="140">
        <f>O277*H277</f>
        <v>0</v>
      </c>
      <c r="Q277" s="140">
        <v>0</v>
      </c>
      <c r="R277" s="140">
        <f>Q277*H277</f>
        <v>0</v>
      </c>
      <c r="S277" s="140">
        <v>0</v>
      </c>
      <c r="T277" s="141">
        <f>S277*H277</f>
        <v>0</v>
      </c>
      <c r="AR277" s="142" t="s">
        <v>132</v>
      </c>
      <c r="AT277" s="142" t="s">
        <v>128</v>
      </c>
      <c r="AU277" s="142" t="s">
        <v>81</v>
      </c>
      <c r="AY277" s="12" t="s">
        <v>127</v>
      </c>
      <c r="BE277" s="143">
        <f>IF(N277="základní",J277,0)</f>
        <v>0</v>
      </c>
      <c r="BF277" s="143">
        <f>IF(N277="snížená",J277,0)</f>
        <v>0</v>
      </c>
      <c r="BG277" s="143">
        <f>IF(N277="zákl. přenesená",J277,0)</f>
        <v>0</v>
      </c>
      <c r="BH277" s="143">
        <f>IF(N277="sníž. přenesená",J277,0)</f>
        <v>0</v>
      </c>
      <c r="BI277" s="143">
        <f>IF(N277="nulová",J277,0)</f>
        <v>0</v>
      </c>
      <c r="BJ277" s="12" t="s">
        <v>81</v>
      </c>
      <c r="BK277" s="143">
        <f>ROUND(I277*H277,2)</f>
        <v>0</v>
      </c>
      <c r="BL277" s="12" t="s">
        <v>132</v>
      </c>
      <c r="BM277" s="142" t="s">
        <v>399</v>
      </c>
    </row>
    <row r="278" spans="2:65" s="1" customFormat="1" ht="16.5" customHeight="1">
      <c r="B278" s="27"/>
      <c r="C278" s="131" t="s">
        <v>300</v>
      </c>
      <c r="D278" s="131" t="s">
        <v>128</v>
      </c>
      <c r="E278" s="132" t="s">
        <v>438</v>
      </c>
      <c r="F278" s="133" t="s">
        <v>439</v>
      </c>
      <c r="G278" s="134" t="s">
        <v>131</v>
      </c>
      <c r="H278" s="135">
        <v>2</v>
      </c>
      <c r="I278" s="136"/>
      <c r="J278" s="137">
        <f>ROUND(I278*H278,2)</f>
        <v>0</v>
      </c>
      <c r="K278" s="138"/>
      <c r="L278" s="27"/>
      <c r="M278" s="139" t="s">
        <v>1</v>
      </c>
      <c r="N278" s="102" t="s">
        <v>38</v>
      </c>
      <c r="P278" s="140">
        <f>O278*H278</f>
        <v>0</v>
      </c>
      <c r="Q278" s="140">
        <v>0</v>
      </c>
      <c r="R278" s="140">
        <f>Q278*H278</f>
        <v>0</v>
      </c>
      <c r="S278" s="140">
        <v>0</v>
      </c>
      <c r="T278" s="141">
        <f>S278*H278</f>
        <v>0</v>
      </c>
      <c r="AR278" s="142" t="s">
        <v>132</v>
      </c>
      <c r="AT278" s="142" t="s">
        <v>128</v>
      </c>
      <c r="AU278" s="142" t="s">
        <v>81</v>
      </c>
      <c r="AY278" s="12" t="s">
        <v>127</v>
      </c>
      <c r="BE278" s="143">
        <f>IF(N278="základní",J278,0)</f>
        <v>0</v>
      </c>
      <c r="BF278" s="143">
        <f>IF(N278="snížená",J278,0)</f>
        <v>0</v>
      </c>
      <c r="BG278" s="143">
        <f>IF(N278="zákl. přenesená",J278,0)</f>
        <v>0</v>
      </c>
      <c r="BH278" s="143">
        <f>IF(N278="sníž. přenesená",J278,0)</f>
        <v>0</v>
      </c>
      <c r="BI278" s="143">
        <f>IF(N278="nulová",J278,0)</f>
        <v>0</v>
      </c>
      <c r="BJ278" s="12" t="s">
        <v>81</v>
      </c>
      <c r="BK278" s="143">
        <f>ROUND(I278*H278,2)</f>
        <v>0</v>
      </c>
      <c r="BL278" s="12" t="s">
        <v>132</v>
      </c>
      <c r="BM278" s="142" t="s">
        <v>404</v>
      </c>
    </row>
    <row r="279" spans="2:65" s="1" customFormat="1" ht="48.75">
      <c r="B279" s="27"/>
      <c r="D279" s="144" t="s">
        <v>133</v>
      </c>
      <c r="F279" s="145" t="s">
        <v>440</v>
      </c>
      <c r="I279" s="106"/>
      <c r="L279" s="27"/>
      <c r="M279" s="146"/>
      <c r="T279" s="51"/>
      <c r="AT279" s="12" t="s">
        <v>133</v>
      </c>
      <c r="AU279" s="12" t="s">
        <v>81</v>
      </c>
    </row>
    <row r="280" spans="2:65" s="1" customFormat="1" ht="16.5" customHeight="1">
      <c r="B280" s="27"/>
      <c r="C280" s="131" t="s">
        <v>441</v>
      </c>
      <c r="D280" s="131" t="s">
        <v>128</v>
      </c>
      <c r="E280" s="132" t="s">
        <v>442</v>
      </c>
      <c r="F280" s="133" t="s">
        <v>443</v>
      </c>
      <c r="G280" s="134" t="s">
        <v>131</v>
      </c>
      <c r="H280" s="135">
        <v>3</v>
      </c>
      <c r="I280" s="136"/>
      <c r="J280" s="137">
        <f>ROUND(I280*H280,2)</f>
        <v>0</v>
      </c>
      <c r="K280" s="138"/>
      <c r="L280" s="27"/>
      <c r="M280" s="139" t="s">
        <v>1</v>
      </c>
      <c r="N280" s="102" t="s">
        <v>38</v>
      </c>
      <c r="P280" s="140">
        <f>O280*H280</f>
        <v>0</v>
      </c>
      <c r="Q280" s="140">
        <v>0</v>
      </c>
      <c r="R280" s="140">
        <f>Q280*H280</f>
        <v>0</v>
      </c>
      <c r="S280" s="140">
        <v>0</v>
      </c>
      <c r="T280" s="141">
        <f>S280*H280</f>
        <v>0</v>
      </c>
      <c r="AR280" s="142" t="s">
        <v>132</v>
      </c>
      <c r="AT280" s="142" t="s">
        <v>128</v>
      </c>
      <c r="AU280" s="142" t="s">
        <v>81</v>
      </c>
      <c r="AY280" s="12" t="s">
        <v>127</v>
      </c>
      <c r="BE280" s="143">
        <f>IF(N280="základní",J280,0)</f>
        <v>0</v>
      </c>
      <c r="BF280" s="143">
        <f>IF(N280="snížená",J280,0)</f>
        <v>0</v>
      </c>
      <c r="BG280" s="143">
        <f>IF(N280="zákl. přenesená",J280,0)</f>
        <v>0</v>
      </c>
      <c r="BH280" s="143">
        <f>IF(N280="sníž. přenesená",J280,0)</f>
        <v>0</v>
      </c>
      <c r="BI280" s="143">
        <f>IF(N280="nulová",J280,0)</f>
        <v>0</v>
      </c>
      <c r="BJ280" s="12" t="s">
        <v>81</v>
      </c>
      <c r="BK280" s="143">
        <f>ROUND(I280*H280,2)</f>
        <v>0</v>
      </c>
      <c r="BL280" s="12" t="s">
        <v>132</v>
      </c>
      <c r="BM280" s="142" t="s">
        <v>409</v>
      </c>
    </row>
    <row r="281" spans="2:65" s="1" customFormat="1" ht="16.5" customHeight="1">
      <c r="B281" s="27"/>
      <c r="C281" s="131" t="s">
        <v>305</v>
      </c>
      <c r="D281" s="131" t="s">
        <v>128</v>
      </c>
      <c r="E281" s="132" t="s">
        <v>444</v>
      </c>
      <c r="F281" s="133" t="s">
        <v>445</v>
      </c>
      <c r="G281" s="134" t="s">
        <v>131</v>
      </c>
      <c r="H281" s="135">
        <v>2</v>
      </c>
      <c r="I281" s="136"/>
      <c r="J281" s="137">
        <f>ROUND(I281*H281,2)</f>
        <v>0</v>
      </c>
      <c r="K281" s="138"/>
      <c r="L281" s="27"/>
      <c r="M281" s="139" t="s">
        <v>1</v>
      </c>
      <c r="N281" s="102" t="s">
        <v>38</v>
      </c>
      <c r="P281" s="140">
        <f>O281*H281</f>
        <v>0</v>
      </c>
      <c r="Q281" s="140">
        <v>0</v>
      </c>
      <c r="R281" s="140">
        <f>Q281*H281</f>
        <v>0</v>
      </c>
      <c r="S281" s="140">
        <v>0</v>
      </c>
      <c r="T281" s="141">
        <f>S281*H281</f>
        <v>0</v>
      </c>
      <c r="AR281" s="142" t="s">
        <v>132</v>
      </c>
      <c r="AT281" s="142" t="s">
        <v>128</v>
      </c>
      <c r="AU281" s="142" t="s">
        <v>81</v>
      </c>
      <c r="AY281" s="12" t="s">
        <v>127</v>
      </c>
      <c r="BE281" s="143">
        <f>IF(N281="základní",J281,0)</f>
        <v>0</v>
      </c>
      <c r="BF281" s="143">
        <f>IF(N281="snížená",J281,0)</f>
        <v>0</v>
      </c>
      <c r="BG281" s="143">
        <f>IF(N281="zákl. přenesená",J281,0)</f>
        <v>0</v>
      </c>
      <c r="BH281" s="143">
        <f>IF(N281="sníž. přenesená",J281,0)</f>
        <v>0</v>
      </c>
      <c r="BI281" s="143">
        <f>IF(N281="nulová",J281,0)</f>
        <v>0</v>
      </c>
      <c r="BJ281" s="12" t="s">
        <v>81</v>
      </c>
      <c r="BK281" s="143">
        <f>ROUND(I281*H281,2)</f>
        <v>0</v>
      </c>
      <c r="BL281" s="12" t="s">
        <v>132</v>
      </c>
      <c r="BM281" s="142" t="s">
        <v>414</v>
      </c>
    </row>
    <row r="282" spans="2:65" s="1" customFormat="1" ht="48.75">
      <c r="B282" s="27"/>
      <c r="D282" s="144" t="s">
        <v>133</v>
      </c>
      <c r="F282" s="145" t="s">
        <v>446</v>
      </c>
      <c r="I282" s="106"/>
      <c r="L282" s="27"/>
      <c r="M282" s="146"/>
      <c r="T282" s="51"/>
      <c r="AT282" s="12" t="s">
        <v>133</v>
      </c>
      <c r="AU282" s="12" t="s">
        <v>81</v>
      </c>
    </row>
    <row r="283" spans="2:65" s="1" customFormat="1" ht="16.5" customHeight="1">
      <c r="B283" s="27"/>
      <c r="C283" s="131" t="s">
        <v>447</v>
      </c>
      <c r="D283" s="131" t="s">
        <v>128</v>
      </c>
      <c r="E283" s="132" t="s">
        <v>448</v>
      </c>
      <c r="F283" s="133" t="s">
        <v>449</v>
      </c>
      <c r="G283" s="134" t="s">
        <v>131</v>
      </c>
      <c r="H283" s="135">
        <v>1</v>
      </c>
      <c r="I283" s="136"/>
      <c r="J283" s="137">
        <f>ROUND(I283*H283,2)</f>
        <v>0</v>
      </c>
      <c r="K283" s="138"/>
      <c r="L283" s="27"/>
      <c r="M283" s="139" t="s">
        <v>1</v>
      </c>
      <c r="N283" s="102" t="s">
        <v>38</v>
      </c>
      <c r="P283" s="140">
        <f>O283*H283</f>
        <v>0</v>
      </c>
      <c r="Q283" s="140">
        <v>0</v>
      </c>
      <c r="R283" s="140">
        <f>Q283*H283</f>
        <v>0</v>
      </c>
      <c r="S283" s="140">
        <v>0</v>
      </c>
      <c r="T283" s="141">
        <f>S283*H283</f>
        <v>0</v>
      </c>
      <c r="AR283" s="142" t="s">
        <v>132</v>
      </c>
      <c r="AT283" s="142" t="s">
        <v>128</v>
      </c>
      <c r="AU283" s="142" t="s">
        <v>81</v>
      </c>
      <c r="AY283" s="12" t="s">
        <v>127</v>
      </c>
      <c r="BE283" s="143">
        <f>IF(N283="základní",J283,0)</f>
        <v>0</v>
      </c>
      <c r="BF283" s="143">
        <f>IF(N283="snížená",J283,0)</f>
        <v>0</v>
      </c>
      <c r="BG283" s="143">
        <f>IF(N283="zákl. přenesená",J283,0)</f>
        <v>0</v>
      </c>
      <c r="BH283" s="143">
        <f>IF(N283="sníž. přenesená",J283,0)</f>
        <v>0</v>
      </c>
      <c r="BI283" s="143">
        <f>IF(N283="nulová",J283,0)</f>
        <v>0</v>
      </c>
      <c r="BJ283" s="12" t="s">
        <v>81</v>
      </c>
      <c r="BK283" s="143">
        <f>ROUND(I283*H283,2)</f>
        <v>0</v>
      </c>
      <c r="BL283" s="12" t="s">
        <v>132</v>
      </c>
      <c r="BM283" s="142" t="s">
        <v>450</v>
      </c>
    </row>
    <row r="284" spans="2:65" s="1" customFormat="1" ht="68.25">
      <c r="B284" s="27"/>
      <c r="D284" s="144" t="s">
        <v>133</v>
      </c>
      <c r="F284" s="145" t="s">
        <v>451</v>
      </c>
      <c r="I284" s="106"/>
      <c r="L284" s="27"/>
      <c r="M284" s="146"/>
      <c r="T284" s="51"/>
      <c r="AT284" s="12" t="s">
        <v>133</v>
      </c>
      <c r="AU284" s="12" t="s">
        <v>81</v>
      </c>
    </row>
    <row r="285" spans="2:65" s="1" customFormat="1" ht="16.5" customHeight="1">
      <c r="B285" s="27"/>
      <c r="C285" s="131" t="s">
        <v>309</v>
      </c>
      <c r="D285" s="131" t="s">
        <v>128</v>
      </c>
      <c r="E285" s="132" t="s">
        <v>452</v>
      </c>
      <c r="F285" s="133" t="s">
        <v>453</v>
      </c>
      <c r="G285" s="134" t="s">
        <v>131</v>
      </c>
      <c r="H285" s="135">
        <v>1</v>
      </c>
      <c r="I285" s="136"/>
      <c r="J285" s="137">
        <f>ROUND(I285*H285,2)</f>
        <v>0</v>
      </c>
      <c r="K285" s="138"/>
      <c r="L285" s="27"/>
      <c r="M285" s="139" t="s">
        <v>1</v>
      </c>
      <c r="N285" s="102" t="s">
        <v>38</v>
      </c>
      <c r="P285" s="140">
        <f>O285*H285</f>
        <v>0</v>
      </c>
      <c r="Q285" s="140">
        <v>0</v>
      </c>
      <c r="R285" s="140">
        <f>Q285*H285</f>
        <v>0</v>
      </c>
      <c r="S285" s="140">
        <v>0</v>
      </c>
      <c r="T285" s="141">
        <f>S285*H285</f>
        <v>0</v>
      </c>
      <c r="AR285" s="142" t="s">
        <v>132</v>
      </c>
      <c r="AT285" s="142" t="s">
        <v>128</v>
      </c>
      <c r="AU285" s="142" t="s">
        <v>81</v>
      </c>
      <c r="AY285" s="12" t="s">
        <v>127</v>
      </c>
      <c r="BE285" s="143">
        <f>IF(N285="základní",J285,0)</f>
        <v>0</v>
      </c>
      <c r="BF285" s="143">
        <f>IF(N285="snížená",J285,0)</f>
        <v>0</v>
      </c>
      <c r="BG285" s="143">
        <f>IF(N285="zákl. přenesená",J285,0)</f>
        <v>0</v>
      </c>
      <c r="BH285" s="143">
        <f>IF(N285="sníž. přenesená",J285,0)</f>
        <v>0</v>
      </c>
      <c r="BI285" s="143">
        <f>IF(N285="nulová",J285,0)</f>
        <v>0</v>
      </c>
      <c r="BJ285" s="12" t="s">
        <v>81</v>
      </c>
      <c r="BK285" s="143">
        <f>ROUND(I285*H285,2)</f>
        <v>0</v>
      </c>
      <c r="BL285" s="12" t="s">
        <v>132</v>
      </c>
      <c r="BM285" s="142" t="s">
        <v>454</v>
      </c>
    </row>
    <row r="286" spans="2:65" s="1" customFormat="1" ht="58.5">
      <c r="B286" s="27"/>
      <c r="D286" s="144" t="s">
        <v>133</v>
      </c>
      <c r="F286" s="145" t="s">
        <v>455</v>
      </c>
      <c r="I286" s="106"/>
      <c r="L286" s="27"/>
      <c r="M286" s="146"/>
      <c r="T286" s="51"/>
      <c r="AT286" s="12" t="s">
        <v>133</v>
      </c>
      <c r="AU286" s="12" t="s">
        <v>81</v>
      </c>
    </row>
    <row r="287" spans="2:65" s="1" customFormat="1" ht="16.5" customHeight="1">
      <c r="B287" s="27"/>
      <c r="C287" s="131" t="s">
        <v>456</v>
      </c>
      <c r="D287" s="131" t="s">
        <v>128</v>
      </c>
      <c r="E287" s="132" t="s">
        <v>457</v>
      </c>
      <c r="F287" s="133" t="s">
        <v>458</v>
      </c>
      <c r="G287" s="134" t="s">
        <v>131</v>
      </c>
      <c r="H287" s="135">
        <v>1</v>
      </c>
      <c r="I287" s="136"/>
      <c r="J287" s="137">
        <f>ROUND(I287*H287,2)</f>
        <v>0</v>
      </c>
      <c r="K287" s="138"/>
      <c r="L287" s="27"/>
      <c r="M287" s="139" t="s">
        <v>1</v>
      </c>
      <c r="N287" s="102" t="s">
        <v>38</v>
      </c>
      <c r="P287" s="140">
        <f>O287*H287</f>
        <v>0</v>
      </c>
      <c r="Q287" s="140">
        <v>0</v>
      </c>
      <c r="R287" s="140">
        <f>Q287*H287</f>
        <v>0</v>
      </c>
      <c r="S287" s="140">
        <v>0</v>
      </c>
      <c r="T287" s="141">
        <f>S287*H287</f>
        <v>0</v>
      </c>
      <c r="AR287" s="142" t="s">
        <v>132</v>
      </c>
      <c r="AT287" s="142" t="s">
        <v>128</v>
      </c>
      <c r="AU287" s="142" t="s">
        <v>81</v>
      </c>
      <c r="AY287" s="12" t="s">
        <v>127</v>
      </c>
      <c r="BE287" s="143">
        <f>IF(N287="základní",J287,0)</f>
        <v>0</v>
      </c>
      <c r="BF287" s="143">
        <f>IF(N287="snížená",J287,0)</f>
        <v>0</v>
      </c>
      <c r="BG287" s="143">
        <f>IF(N287="zákl. přenesená",J287,0)</f>
        <v>0</v>
      </c>
      <c r="BH287" s="143">
        <f>IF(N287="sníž. přenesená",J287,0)</f>
        <v>0</v>
      </c>
      <c r="BI287" s="143">
        <f>IF(N287="nulová",J287,0)</f>
        <v>0</v>
      </c>
      <c r="BJ287" s="12" t="s">
        <v>81</v>
      </c>
      <c r="BK287" s="143">
        <f>ROUND(I287*H287,2)</f>
        <v>0</v>
      </c>
      <c r="BL287" s="12" t="s">
        <v>132</v>
      </c>
      <c r="BM287" s="142" t="s">
        <v>459</v>
      </c>
    </row>
    <row r="288" spans="2:65" s="1" customFormat="1" ht="29.25">
      <c r="B288" s="27"/>
      <c r="D288" s="144" t="s">
        <v>133</v>
      </c>
      <c r="F288" s="145" t="s">
        <v>460</v>
      </c>
      <c r="I288" s="106"/>
      <c r="L288" s="27"/>
      <c r="M288" s="146"/>
      <c r="T288" s="51"/>
      <c r="AT288" s="12" t="s">
        <v>133</v>
      </c>
      <c r="AU288" s="12" t="s">
        <v>81</v>
      </c>
    </row>
    <row r="289" spans="2:65" s="1" customFormat="1" ht="16.5" customHeight="1">
      <c r="B289" s="27"/>
      <c r="C289" s="131" t="s">
        <v>314</v>
      </c>
      <c r="D289" s="131" t="s">
        <v>128</v>
      </c>
      <c r="E289" s="132" t="s">
        <v>461</v>
      </c>
      <c r="F289" s="133" t="s">
        <v>462</v>
      </c>
      <c r="G289" s="134" t="s">
        <v>131</v>
      </c>
      <c r="H289" s="135">
        <v>1</v>
      </c>
      <c r="I289" s="136"/>
      <c r="J289" s="137">
        <f>ROUND(I289*H289,2)</f>
        <v>0</v>
      </c>
      <c r="K289" s="138"/>
      <c r="L289" s="27"/>
      <c r="M289" s="139" t="s">
        <v>1</v>
      </c>
      <c r="N289" s="102" t="s">
        <v>38</v>
      </c>
      <c r="P289" s="140">
        <f>O289*H289</f>
        <v>0</v>
      </c>
      <c r="Q289" s="140">
        <v>0</v>
      </c>
      <c r="R289" s="140">
        <f>Q289*H289</f>
        <v>0</v>
      </c>
      <c r="S289" s="140">
        <v>0</v>
      </c>
      <c r="T289" s="141">
        <f>S289*H289</f>
        <v>0</v>
      </c>
      <c r="AR289" s="142" t="s">
        <v>132</v>
      </c>
      <c r="AT289" s="142" t="s">
        <v>128</v>
      </c>
      <c r="AU289" s="142" t="s">
        <v>81</v>
      </c>
      <c r="AY289" s="12" t="s">
        <v>127</v>
      </c>
      <c r="BE289" s="143">
        <f>IF(N289="základní",J289,0)</f>
        <v>0</v>
      </c>
      <c r="BF289" s="143">
        <f>IF(N289="snížená",J289,0)</f>
        <v>0</v>
      </c>
      <c r="BG289" s="143">
        <f>IF(N289="zákl. přenesená",J289,0)</f>
        <v>0</v>
      </c>
      <c r="BH289" s="143">
        <f>IF(N289="sníž. přenesená",J289,0)</f>
        <v>0</v>
      </c>
      <c r="BI289" s="143">
        <f>IF(N289="nulová",J289,0)</f>
        <v>0</v>
      </c>
      <c r="BJ289" s="12" t="s">
        <v>81</v>
      </c>
      <c r="BK289" s="143">
        <f>ROUND(I289*H289,2)</f>
        <v>0</v>
      </c>
      <c r="BL289" s="12" t="s">
        <v>132</v>
      </c>
      <c r="BM289" s="142" t="s">
        <v>463</v>
      </c>
    </row>
    <row r="290" spans="2:65" s="1" customFormat="1" ht="48.75">
      <c r="B290" s="27"/>
      <c r="D290" s="144" t="s">
        <v>133</v>
      </c>
      <c r="F290" s="145" t="s">
        <v>464</v>
      </c>
      <c r="I290" s="106"/>
      <c r="L290" s="27"/>
      <c r="M290" s="146"/>
      <c r="T290" s="51"/>
      <c r="AT290" s="12" t="s">
        <v>133</v>
      </c>
      <c r="AU290" s="12" t="s">
        <v>81</v>
      </c>
    </row>
    <row r="291" spans="2:65" s="1" customFormat="1" ht="16.5" customHeight="1">
      <c r="B291" s="27"/>
      <c r="C291" s="131" t="s">
        <v>465</v>
      </c>
      <c r="D291" s="131" t="s">
        <v>128</v>
      </c>
      <c r="E291" s="132" t="s">
        <v>466</v>
      </c>
      <c r="F291" s="133" t="s">
        <v>467</v>
      </c>
      <c r="G291" s="134" t="s">
        <v>131</v>
      </c>
      <c r="H291" s="135">
        <v>1</v>
      </c>
      <c r="I291" s="136"/>
      <c r="J291" s="137">
        <f>ROUND(I291*H291,2)</f>
        <v>0</v>
      </c>
      <c r="K291" s="138"/>
      <c r="L291" s="27"/>
      <c r="M291" s="139" t="s">
        <v>1</v>
      </c>
      <c r="N291" s="102" t="s">
        <v>38</v>
      </c>
      <c r="P291" s="140">
        <f>O291*H291</f>
        <v>0</v>
      </c>
      <c r="Q291" s="140">
        <v>0</v>
      </c>
      <c r="R291" s="140">
        <f>Q291*H291</f>
        <v>0</v>
      </c>
      <c r="S291" s="140">
        <v>0</v>
      </c>
      <c r="T291" s="141">
        <f>S291*H291</f>
        <v>0</v>
      </c>
      <c r="AR291" s="142" t="s">
        <v>132</v>
      </c>
      <c r="AT291" s="142" t="s">
        <v>128</v>
      </c>
      <c r="AU291" s="142" t="s">
        <v>81</v>
      </c>
      <c r="AY291" s="12" t="s">
        <v>127</v>
      </c>
      <c r="BE291" s="143">
        <f>IF(N291="základní",J291,0)</f>
        <v>0</v>
      </c>
      <c r="BF291" s="143">
        <f>IF(N291="snížená",J291,0)</f>
        <v>0</v>
      </c>
      <c r="BG291" s="143">
        <f>IF(N291="zákl. přenesená",J291,0)</f>
        <v>0</v>
      </c>
      <c r="BH291" s="143">
        <f>IF(N291="sníž. přenesená",J291,0)</f>
        <v>0</v>
      </c>
      <c r="BI291" s="143">
        <f>IF(N291="nulová",J291,0)</f>
        <v>0</v>
      </c>
      <c r="BJ291" s="12" t="s">
        <v>81</v>
      </c>
      <c r="BK291" s="143">
        <f>ROUND(I291*H291,2)</f>
        <v>0</v>
      </c>
      <c r="BL291" s="12" t="s">
        <v>132</v>
      </c>
      <c r="BM291" s="142" t="s">
        <v>418</v>
      </c>
    </row>
    <row r="292" spans="2:65" s="1" customFormat="1" ht="48.75">
      <c r="B292" s="27"/>
      <c r="D292" s="144" t="s">
        <v>133</v>
      </c>
      <c r="F292" s="145" t="s">
        <v>468</v>
      </c>
      <c r="I292" s="106"/>
      <c r="L292" s="27"/>
      <c r="M292" s="146"/>
      <c r="T292" s="51"/>
      <c r="AT292" s="12" t="s">
        <v>133</v>
      </c>
      <c r="AU292" s="12" t="s">
        <v>81</v>
      </c>
    </row>
    <row r="293" spans="2:65" s="1" customFormat="1" ht="16.5" customHeight="1">
      <c r="B293" s="27"/>
      <c r="C293" s="131" t="s">
        <v>318</v>
      </c>
      <c r="D293" s="131" t="s">
        <v>128</v>
      </c>
      <c r="E293" s="132" t="s">
        <v>469</v>
      </c>
      <c r="F293" s="133" t="s">
        <v>470</v>
      </c>
      <c r="G293" s="134" t="s">
        <v>131</v>
      </c>
      <c r="H293" s="135">
        <v>1</v>
      </c>
      <c r="I293" s="136"/>
      <c r="J293" s="137">
        <f>ROUND(I293*H293,2)</f>
        <v>0</v>
      </c>
      <c r="K293" s="138"/>
      <c r="L293" s="27"/>
      <c r="M293" s="139" t="s">
        <v>1</v>
      </c>
      <c r="N293" s="102" t="s">
        <v>38</v>
      </c>
      <c r="P293" s="140">
        <f>O293*H293</f>
        <v>0</v>
      </c>
      <c r="Q293" s="140">
        <v>0</v>
      </c>
      <c r="R293" s="140">
        <f>Q293*H293</f>
        <v>0</v>
      </c>
      <c r="S293" s="140">
        <v>0</v>
      </c>
      <c r="T293" s="141">
        <f>S293*H293</f>
        <v>0</v>
      </c>
      <c r="AR293" s="142" t="s">
        <v>132</v>
      </c>
      <c r="AT293" s="142" t="s">
        <v>128</v>
      </c>
      <c r="AU293" s="142" t="s">
        <v>81</v>
      </c>
      <c r="AY293" s="12" t="s">
        <v>127</v>
      </c>
      <c r="BE293" s="143">
        <f>IF(N293="základní",J293,0)</f>
        <v>0</v>
      </c>
      <c r="BF293" s="143">
        <f>IF(N293="snížená",J293,0)</f>
        <v>0</v>
      </c>
      <c r="BG293" s="143">
        <f>IF(N293="zákl. přenesená",J293,0)</f>
        <v>0</v>
      </c>
      <c r="BH293" s="143">
        <f>IF(N293="sníž. přenesená",J293,0)</f>
        <v>0</v>
      </c>
      <c r="BI293" s="143">
        <f>IF(N293="nulová",J293,0)</f>
        <v>0</v>
      </c>
      <c r="BJ293" s="12" t="s">
        <v>81</v>
      </c>
      <c r="BK293" s="143">
        <f>ROUND(I293*H293,2)</f>
        <v>0</v>
      </c>
      <c r="BL293" s="12" t="s">
        <v>132</v>
      </c>
      <c r="BM293" s="142" t="s">
        <v>425</v>
      </c>
    </row>
    <row r="294" spans="2:65" s="1" customFormat="1" ht="48.75">
      <c r="B294" s="27"/>
      <c r="D294" s="144" t="s">
        <v>133</v>
      </c>
      <c r="F294" s="145" t="s">
        <v>471</v>
      </c>
      <c r="I294" s="106"/>
      <c r="L294" s="27"/>
      <c r="M294" s="146"/>
      <c r="T294" s="51"/>
      <c r="AT294" s="12" t="s">
        <v>133</v>
      </c>
      <c r="AU294" s="12" t="s">
        <v>81</v>
      </c>
    </row>
    <row r="295" spans="2:65" s="1" customFormat="1" ht="16.5" customHeight="1">
      <c r="B295" s="27"/>
      <c r="C295" s="131" t="s">
        <v>472</v>
      </c>
      <c r="D295" s="131" t="s">
        <v>128</v>
      </c>
      <c r="E295" s="132" t="s">
        <v>473</v>
      </c>
      <c r="F295" s="133" t="s">
        <v>474</v>
      </c>
      <c r="G295" s="134" t="s">
        <v>131</v>
      </c>
      <c r="H295" s="135">
        <v>1</v>
      </c>
      <c r="I295" s="136"/>
      <c r="J295" s="137">
        <f>ROUND(I295*H295,2)</f>
        <v>0</v>
      </c>
      <c r="K295" s="138"/>
      <c r="L295" s="27"/>
      <c r="M295" s="139" t="s">
        <v>1</v>
      </c>
      <c r="N295" s="102" t="s">
        <v>38</v>
      </c>
      <c r="P295" s="140">
        <f>O295*H295</f>
        <v>0</v>
      </c>
      <c r="Q295" s="140">
        <v>0</v>
      </c>
      <c r="R295" s="140">
        <f>Q295*H295</f>
        <v>0</v>
      </c>
      <c r="S295" s="140">
        <v>0</v>
      </c>
      <c r="T295" s="141">
        <f>S295*H295</f>
        <v>0</v>
      </c>
      <c r="AR295" s="142" t="s">
        <v>132</v>
      </c>
      <c r="AT295" s="142" t="s">
        <v>128</v>
      </c>
      <c r="AU295" s="142" t="s">
        <v>81</v>
      </c>
      <c r="AY295" s="12" t="s">
        <v>127</v>
      </c>
      <c r="BE295" s="143">
        <f>IF(N295="základní",J295,0)</f>
        <v>0</v>
      </c>
      <c r="BF295" s="143">
        <f>IF(N295="snížená",J295,0)</f>
        <v>0</v>
      </c>
      <c r="BG295" s="143">
        <f>IF(N295="zákl. přenesená",J295,0)</f>
        <v>0</v>
      </c>
      <c r="BH295" s="143">
        <f>IF(N295="sníž. přenesená",J295,0)</f>
        <v>0</v>
      </c>
      <c r="BI295" s="143">
        <f>IF(N295="nulová",J295,0)</f>
        <v>0</v>
      </c>
      <c r="BJ295" s="12" t="s">
        <v>81</v>
      </c>
      <c r="BK295" s="143">
        <f>ROUND(I295*H295,2)</f>
        <v>0</v>
      </c>
      <c r="BL295" s="12" t="s">
        <v>132</v>
      </c>
      <c r="BM295" s="142" t="s">
        <v>475</v>
      </c>
    </row>
    <row r="296" spans="2:65" s="1" customFormat="1" ht="39">
      <c r="B296" s="27"/>
      <c r="D296" s="144" t="s">
        <v>133</v>
      </c>
      <c r="F296" s="145" t="s">
        <v>476</v>
      </c>
      <c r="I296" s="106"/>
      <c r="L296" s="27"/>
      <c r="M296" s="146"/>
      <c r="T296" s="51"/>
      <c r="AT296" s="12" t="s">
        <v>133</v>
      </c>
      <c r="AU296" s="12" t="s">
        <v>81</v>
      </c>
    </row>
    <row r="297" spans="2:65" s="1" customFormat="1" ht="16.5" customHeight="1">
      <c r="B297" s="27"/>
      <c r="C297" s="131" t="s">
        <v>322</v>
      </c>
      <c r="D297" s="131" t="s">
        <v>128</v>
      </c>
      <c r="E297" s="132" t="s">
        <v>477</v>
      </c>
      <c r="F297" s="133" t="s">
        <v>478</v>
      </c>
      <c r="G297" s="134" t="s">
        <v>131</v>
      </c>
      <c r="H297" s="135">
        <v>1</v>
      </c>
      <c r="I297" s="136"/>
      <c r="J297" s="137">
        <f>ROUND(I297*H297,2)</f>
        <v>0</v>
      </c>
      <c r="K297" s="138"/>
      <c r="L297" s="27"/>
      <c r="M297" s="139" t="s">
        <v>1</v>
      </c>
      <c r="N297" s="102" t="s">
        <v>38</v>
      </c>
      <c r="P297" s="140">
        <f>O297*H297</f>
        <v>0</v>
      </c>
      <c r="Q297" s="140">
        <v>0</v>
      </c>
      <c r="R297" s="140">
        <f>Q297*H297</f>
        <v>0</v>
      </c>
      <c r="S297" s="140">
        <v>0</v>
      </c>
      <c r="T297" s="141">
        <f>S297*H297</f>
        <v>0</v>
      </c>
      <c r="AR297" s="142" t="s">
        <v>132</v>
      </c>
      <c r="AT297" s="142" t="s">
        <v>128</v>
      </c>
      <c r="AU297" s="142" t="s">
        <v>81</v>
      </c>
      <c r="AY297" s="12" t="s">
        <v>127</v>
      </c>
      <c r="BE297" s="143">
        <f>IF(N297="základní",J297,0)</f>
        <v>0</v>
      </c>
      <c r="BF297" s="143">
        <f>IF(N297="snížená",J297,0)</f>
        <v>0</v>
      </c>
      <c r="BG297" s="143">
        <f>IF(N297="zákl. přenesená",J297,0)</f>
        <v>0</v>
      </c>
      <c r="BH297" s="143">
        <f>IF(N297="sníž. přenesená",J297,0)</f>
        <v>0</v>
      </c>
      <c r="BI297" s="143">
        <f>IF(N297="nulová",J297,0)</f>
        <v>0</v>
      </c>
      <c r="BJ297" s="12" t="s">
        <v>81</v>
      </c>
      <c r="BK297" s="143">
        <f>ROUND(I297*H297,2)</f>
        <v>0</v>
      </c>
      <c r="BL297" s="12" t="s">
        <v>132</v>
      </c>
      <c r="BM297" s="142" t="s">
        <v>479</v>
      </c>
    </row>
    <row r="298" spans="2:65" s="1" customFormat="1" ht="29.25">
      <c r="B298" s="27"/>
      <c r="D298" s="144" t="s">
        <v>133</v>
      </c>
      <c r="F298" s="145" t="s">
        <v>480</v>
      </c>
      <c r="I298" s="106"/>
      <c r="L298" s="27"/>
      <c r="M298" s="146"/>
      <c r="T298" s="51"/>
      <c r="AT298" s="12" t="s">
        <v>133</v>
      </c>
      <c r="AU298" s="12" t="s">
        <v>81</v>
      </c>
    </row>
    <row r="299" spans="2:65" s="1" customFormat="1" ht="16.5" customHeight="1">
      <c r="B299" s="27"/>
      <c r="C299" s="131" t="s">
        <v>481</v>
      </c>
      <c r="D299" s="131" t="s">
        <v>128</v>
      </c>
      <c r="E299" s="132" t="s">
        <v>482</v>
      </c>
      <c r="F299" s="133" t="s">
        <v>483</v>
      </c>
      <c r="G299" s="134" t="s">
        <v>131</v>
      </c>
      <c r="H299" s="135">
        <v>1</v>
      </c>
      <c r="I299" s="136"/>
      <c r="J299" s="137">
        <f>ROUND(I299*H299,2)</f>
        <v>0</v>
      </c>
      <c r="K299" s="138"/>
      <c r="L299" s="27"/>
      <c r="M299" s="139" t="s">
        <v>1</v>
      </c>
      <c r="N299" s="102" t="s">
        <v>38</v>
      </c>
      <c r="P299" s="140">
        <f>O299*H299</f>
        <v>0</v>
      </c>
      <c r="Q299" s="140">
        <v>0</v>
      </c>
      <c r="R299" s="140">
        <f>Q299*H299</f>
        <v>0</v>
      </c>
      <c r="S299" s="140">
        <v>0</v>
      </c>
      <c r="T299" s="141">
        <f>S299*H299</f>
        <v>0</v>
      </c>
      <c r="AR299" s="142" t="s">
        <v>132</v>
      </c>
      <c r="AT299" s="142" t="s">
        <v>128</v>
      </c>
      <c r="AU299" s="142" t="s">
        <v>81</v>
      </c>
      <c r="AY299" s="12" t="s">
        <v>127</v>
      </c>
      <c r="BE299" s="143">
        <f>IF(N299="základní",J299,0)</f>
        <v>0</v>
      </c>
      <c r="BF299" s="143">
        <f>IF(N299="snížená",J299,0)</f>
        <v>0</v>
      </c>
      <c r="BG299" s="143">
        <f>IF(N299="zákl. přenesená",J299,0)</f>
        <v>0</v>
      </c>
      <c r="BH299" s="143">
        <f>IF(N299="sníž. přenesená",J299,0)</f>
        <v>0</v>
      </c>
      <c r="BI299" s="143">
        <f>IF(N299="nulová",J299,0)</f>
        <v>0</v>
      </c>
      <c r="BJ299" s="12" t="s">
        <v>81</v>
      </c>
      <c r="BK299" s="143">
        <f>ROUND(I299*H299,2)</f>
        <v>0</v>
      </c>
      <c r="BL299" s="12" t="s">
        <v>132</v>
      </c>
      <c r="BM299" s="142" t="s">
        <v>484</v>
      </c>
    </row>
    <row r="300" spans="2:65" s="1" customFormat="1" ht="29.25">
      <c r="B300" s="27"/>
      <c r="D300" s="144" t="s">
        <v>133</v>
      </c>
      <c r="F300" s="145" t="s">
        <v>480</v>
      </c>
      <c r="I300" s="106"/>
      <c r="L300" s="27"/>
      <c r="M300" s="146"/>
      <c r="T300" s="51"/>
      <c r="AT300" s="12" t="s">
        <v>133</v>
      </c>
      <c r="AU300" s="12" t="s">
        <v>81</v>
      </c>
    </row>
    <row r="301" spans="2:65" s="1" customFormat="1" ht="16.5" customHeight="1">
      <c r="B301" s="27"/>
      <c r="C301" s="131" t="s">
        <v>129</v>
      </c>
      <c r="D301" s="131" t="s">
        <v>128</v>
      </c>
      <c r="E301" s="132" t="s">
        <v>485</v>
      </c>
      <c r="F301" s="133" t="s">
        <v>486</v>
      </c>
      <c r="G301" s="134" t="s">
        <v>131</v>
      </c>
      <c r="H301" s="135">
        <v>1</v>
      </c>
      <c r="I301" s="136"/>
      <c r="J301" s="137">
        <f>ROUND(I301*H301,2)</f>
        <v>0</v>
      </c>
      <c r="K301" s="138"/>
      <c r="L301" s="27"/>
      <c r="M301" s="139" t="s">
        <v>1</v>
      </c>
      <c r="N301" s="102" t="s">
        <v>38</v>
      </c>
      <c r="P301" s="140">
        <f>O301*H301</f>
        <v>0</v>
      </c>
      <c r="Q301" s="140">
        <v>0</v>
      </c>
      <c r="R301" s="140">
        <f>Q301*H301</f>
        <v>0</v>
      </c>
      <c r="S301" s="140">
        <v>0</v>
      </c>
      <c r="T301" s="141">
        <f>S301*H301</f>
        <v>0</v>
      </c>
      <c r="AR301" s="142" t="s">
        <v>132</v>
      </c>
      <c r="AT301" s="142" t="s">
        <v>128</v>
      </c>
      <c r="AU301" s="142" t="s">
        <v>81</v>
      </c>
      <c r="AY301" s="12" t="s">
        <v>127</v>
      </c>
      <c r="BE301" s="143">
        <f>IF(N301="základní",J301,0)</f>
        <v>0</v>
      </c>
      <c r="BF301" s="143">
        <f>IF(N301="snížená",J301,0)</f>
        <v>0</v>
      </c>
      <c r="BG301" s="143">
        <f>IF(N301="zákl. přenesená",J301,0)</f>
        <v>0</v>
      </c>
      <c r="BH301" s="143">
        <f>IF(N301="sníž. přenesená",J301,0)</f>
        <v>0</v>
      </c>
      <c r="BI301" s="143">
        <f>IF(N301="nulová",J301,0)</f>
        <v>0</v>
      </c>
      <c r="BJ301" s="12" t="s">
        <v>81</v>
      </c>
      <c r="BK301" s="143">
        <f>ROUND(I301*H301,2)</f>
        <v>0</v>
      </c>
      <c r="BL301" s="12" t="s">
        <v>132</v>
      </c>
      <c r="BM301" s="142" t="s">
        <v>431</v>
      </c>
    </row>
    <row r="302" spans="2:65" s="1" customFormat="1" ht="29.25">
      <c r="B302" s="27"/>
      <c r="D302" s="144" t="s">
        <v>133</v>
      </c>
      <c r="F302" s="145" t="s">
        <v>487</v>
      </c>
      <c r="I302" s="106"/>
      <c r="L302" s="27"/>
      <c r="M302" s="146"/>
      <c r="T302" s="51"/>
      <c r="AT302" s="12" t="s">
        <v>133</v>
      </c>
      <c r="AU302" s="12" t="s">
        <v>81</v>
      </c>
    </row>
    <row r="303" spans="2:65" s="1" customFormat="1" ht="16.5" customHeight="1">
      <c r="B303" s="27"/>
      <c r="C303" s="131" t="s">
        <v>135</v>
      </c>
      <c r="D303" s="131" t="s">
        <v>128</v>
      </c>
      <c r="E303" s="132" t="s">
        <v>488</v>
      </c>
      <c r="F303" s="133" t="s">
        <v>489</v>
      </c>
      <c r="G303" s="134" t="s">
        <v>131</v>
      </c>
      <c r="H303" s="135">
        <v>1</v>
      </c>
      <c r="I303" s="136"/>
      <c r="J303" s="137">
        <f>ROUND(I303*H303,2)</f>
        <v>0</v>
      </c>
      <c r="K303" s="138"/>
      <c r="L303" s="27"/>
      <c r="M303" s="139" t="s">
        <v>1</v>
      </c>
      <c r="N303" s="102" t="s">
        <v>38</v>
      </c>
      <c r="P303" s="140">
        <f>O303*H303</f>
        <v>0</v>
      </c>
      <c r="Q303" s="140">
        <v>0</v>
      </c>
      <c r="R303" s="140">
        <f>Q303*H303</f>
        <v>0</v>
      </c>
      <c r="S303" s="140">
        <v>0</v>
      </c>
      <c r="T303" s="141">
        <f>S303*H303</f>
        <v>0</v>
      </c>
      <c r="AR303" s="142" t="s">
        <v>132</v>
      </c>
      <c r="AT303" s="142" t="s">
        <v>128</v>
      </c>
      <c r="AU303" s="142" t="s">
        <v>81</v>
      </c>
      <c r="AY303" s="12" t="s">
        <v>127</v>
      </c>
      <c r="BE303" s="143">
        <f>IF(N303="základní",J303,0)</f>
        <v>0</v>
      </c>
      <c r="BF303" s="143">
        <f>IF(N303="snížená",J303,0)</f>
        <v>0</v>
      </c>
      <c r="BG303" s="143">
        <f>IF(N303="zákl. přenesená",J303,0)</f>
        <v>0</v>
      </c>
      <c r="BH303" s="143">
        <f>IF(N303="sníž. přenesená",J303,0)</f>
        <v>0</v>
      </c>
      <c r="BI303" s="143">
        <f>IF(N303="nulová",J303,0)</f>
        <v>0</v>
      </c>
      <c r="BJ303" s="12" t="s">
        <v>81</v>
      </c>
      <c r="BK303" s="143">
        <f>ROUND(I303*H303,2)</f>
        <v>0</v>
      </c>
      <c r="BL303" s="12" t="s">
        <v>132</v>
      </c>
      <c r="BM303" s="142" t="s">
        <v>436</v>
      </c>
    </row>
    <row r="304" spans="2:65" s="1" customFormat="1" ht="29.25">
      <c r="B304" s="27"/>
      <c r="D304" s="144" t="s">
        <v>133</v>
      </c>
      <c r="F304" s="145" t="s">
        <v>490</v>
      </c>
      <c r="I304" s="106"/>
      <c r="L304" s="27"/>
      <c r="M304" s="146"/>
      <c r="T304" s="51"/>
      <c r="AT304" s="12" t="s">
        <v>133</v>
      </c>
      <c r="AU304" s="12" t="s">
        <v>81</v>
      </c>
    </row>
    <row r="305" spans="2:65" s="1" customFormat="1" ht="16.5" customHeight="1">
      <c r="B305" s="27"/>
      <c r="C305" s="131" t="s">
        <v>138</v>
      </c>
      <c r="D305" s="131" t="s">
        <v>128</v>
      </c>
      <c r="E305" s="132" t="s">
        <v>491</v>
      </c>
      <c r="F305" s="133" t="s">
        <v>492</v>
      </c>
      <c r="G305" s="134" t="s">
        <v>131</v>
      </c>
      <c r="H305" s="135">
        <v>1</v>
      </c>
      <c r="I305" s="136"/>
      <c r="J305" s="137">
        <f>ROUND(I305*H305,2)</f>
        <v>0</v>
      </c>
      <c r="K305" s="138"/>
      <c r="L305" s="27"/>
      <c r="M305" s="139" t="s">
        <v>1</v>
      </c>
      <c r="N305" s="102" t="s">
        <v>38</v>
      </c>
      <c r="P305" s="140">
        <f>O305*H305</f>
        <v>0</v>
      </c>
      <c r="Q305" s="140">
        <v>0</v>
      </c>
      <c r="R305" s="140">
        <f>Q305*H305</f>
        <v>0</v>
      </c>
      <c r="S305" s="140">
        <v>0</v>
      </c>
      <c r="T305" s="141">
        <f>S305*H305</f>
        <v>0</v>
      </c>
      <c r="AR305" s="142" t="s">
        <v>132</v>
      </c>
      <c r="AT305" s="142" t="s">
        <v>128</v>
      </c>
      <c r="AU305" s="142" t="s">
        <v>81</v>
      </c>
      <c r="AY305" s="12" t="s">
        <v>127</v>
      </c>
      <c r="BE305" s="143">
        <f>IF(N305="základní",J305,0)</f>
        <v>0</v>
      </c>
      <c r="BF305" s="143">
        <f>IF(N305="snížená",J305,0)</f>
        <v>0</v>
      </c>
      <c r="BG305" s="143">
        <f>IF(N305="zákl. přenesená",J305,0)</f>
        <v>0</v>
      </c>
      <c r="BH305" s="143">
        <f>IF(N305="sníž. přenesená",J305,0)</f>
        <v>0</v>
      </c>
      <c r="BI305" s="143">
        <f>IF(N305="nulová",J305,0)</f>
        <v>0</v>
      </c>
      <c r="BJ305" s="12" t="s">
        <v>81</v>
      </c>
      <c r="BK305" s="143">
        <f>ROUND(I305*H305,2)</f>
        <v>0</v>
      </c>
      <c r="BL305" s="12" t="s">
        <v>132</v>
      </c>
      <c r="BM305" s="142" t="s">
        <v>442</v>
      </c>
    </row>
    <row r="306" spans="2:65" s="1" customFormat="1" ht="39">
      <c r="B306" s="27"/>
      <c r="D306" s="144" t="s">
        <v>133</v>
      </c>
      <c r="F306" s="145" t="s">
        <v>493</v>
      </c>
      <c r="I306" s="106"/>
      <c r="L306" s="27"/>
      <c r="M306" s="146"/>
      <c r="T306" s="51"/>
      <c r="AT306" s="12" t="s">
        <v>133</v>
      </c>
      <c r="AU306" s="12" t="s">
        <v>81</v>
      </c>
    </row>
    <row r="307" spans="2:65" s="1" customFormat="1" ht="16.5" customHeight="1">
      <c r="B307" s="27"/>
      <c r="C307" s="131" t="s">
        <v>142</v>
      </c>
      <c r="D307" s="131" t="s">
        <v>128</v>
      </c>
      <c r="E307" s="132" t="s">
        <v>494</v>
      </c>
      <c r="F307" s="133" t="s">
        <v>495</v>
      </c>
      <c r="G307" s="134" t="s">
        <v>131</v>
      </c>
      <c r="H307" s="135">
        <v>7</v>
      </c>
      <c r="I307" s="136"/>
      <c r="J307" s="137">
        <f>ROUND(I307*H307,2)</f>
        <v>0</v>
      </c>
      <c r="K307" s="138"/>
      <c r="L307" s="27"/>
      <c r="M307" s="139" t="s">
        <v>1</v>
      </c>
      <c r="N307" s="102" t="s">
        <v>38</v>
      </c>
      <c r="P307" s="140">
        <f>O307*H307</f>
        <v>0</v>
      </c>
      <c r="Q307" s="140">
        <v>0</v>
      </c>
      <c r="R307" s="140">
        <f>Q307*H307</f>
        <v>0</v>
      </c>
      <c r="S307" s="140">
        <v>0</v>
      </c>
      <c r="T307" s="141">
        <f>S307*H307</f>
        <v>0</v>
      </c>
      <c r="AR307" s="142" t="s">
        <v>132</v>
      </c>
      <c r="AT307" s="142" t="s">
        <v>128</v>
      </c>
      <c r="AU307" s="142" t="s">
        <v>81</v>
      </c>
      <c r="AY307" s="12" t="s">
        <v>127</v>
      </c>
      <c r="BE307" s="143">
        <f>IF(N307="základní",J307,0)</f>
        <v>0</v>
      </c>
      <c r="BF307" s="143">
        <f>IF(N307="snížená",J307,0)</f>
        <v>0</v>
      </c>
      <c r="BG307" s="143">
        <f>IF(N307="zákl. přenesená",J307,0)</f>
        <v>0</v>
      </c>
      <c r="BH307" s="143">
        <f>IF(N307="sníž. přenesená",J307,0)</f>
        <v>0</v>
      </c>
      <c r="BI307" s="143">
        <f>IF(N307="nulová",J307,0)</f>
        <v>0</v>
      </c>
      <c r="BJ307" s="12" t="s">
        <v>81</v>
      </c>
      <c r="BK307" s="143">
        <f>ROUND(I307*H307,2)</f>
        <v>0</v>
      </c>
      <c r="BL307" s="12" t="s">
        <v>132</v>
      </c>
      <c r="BM307" s="142" t="s">
        <v>448</v>
      </c>
    </row>
    <row r="308" spans="2:65" s="1" customFormat="1" ht="29.25">
      <c r="B308" s="27"/>
      <c r="D308" s="144" t="s">
        <v>133</v>
      </c>
      <c r="F308" s="145" t="s">
        <v>496</v>
      </c>
      <c r="I308" s="106"/>
      <c r="L308" s="27"/>
      <c r="M308" s="146"/>
      <c r="T308" s="51"/>
      <c r="AT308" s="12" t="s">
        <v>133</v>
      </c>
      <c r="AU308" s="12" t="s">
        <v>81</v>
      </c>
    </row>
    <row r="309" spans="2:65" s="1" customFormat="1" ht="16.5" customHeight="1">
      <c r="B309" s="27"/>
      <c r="C309" s="131" t="s">
        <v>147</v>
      </c>
      <c r="D309" s="131" t="s">
        <v>128</v>
      </c>
      <c r="E309" s="132" t="s">
        <v>497</v>
      </c>
      <c r="F309" s="133" t="s">
        <v>498</v>
      </c>
      <c r="G309" s="134" t="s">
        <v>131</v>
      </c>
      <c r="H309" s="135">
        <v>22</v>
      </c>
      <c r="I309" s="136"/>
      <c r="J309" s="137">
        <f>ROUND(I309*H309,2)</f>
        <v>0</v>
      </c>
      <c r="K309" s="138"/>
      <c r="L309" s="27"/>
      <c r="M309" s="139" t="s">
        <v>1</v>
      </c>
      <c r="N309" s="102" t="s">
        <v>38</v>
      </c>
      <c r="P309" s="140">
        <f>O309*H309</f>
        <v>0</v>
      </c>
      <c r="Q309" s="140">
        <v>0</v>
      </c>
      <c r="R309" s="140">
        <f>Q309*H309</f>
        <v>0</v>
      </c>
      <c r="S309" s="140">
        <v>0</v>
      </c>
      <c r="T309" s="141">
        <f>S309*H309</f>
        <v>0</v>
      </c>
      <c r="AR309" s="142" t="s">
        <v>132</v>
      </c>
      <c r="AT309" s="142" t="s">
        <v>128</v>
      </c>
      <c r="AU309" s="142" t="s">
        <v>81</v>
      </c>
      <c r="AY309" s="12" t="s">
        <v>127</v>
      </c>
      <c r="BE309" s="143">
        <f>IF(N309="základní",J309,0)</f>
        <v>0</v>
      </c>
      <c r="BF309" s="143">
        <f>IF(N309="snížená",J309,0)</f>
        <v>0</v>
      </c>
      <c r="BG309" s="143">
        <f>IF(N309="zákl. přenesená",J309,0)</f>
        <v>0</v>
      </c>
      <c r="BH309" s="143">
        <f>IF(N309="sníž. přenesená",J309,0)</f>
        <v>0</v>
      </c>
      <c r="BI309" s="143">
        <f>IF(N309="nulová",J309,0)</f>
        <v>0</v>
      </c>
      <c r="BJ309" s="12" t="s">
        <v>81</v>
      </c>
      <c r="BK309" s="143">
        <f>ROUND(I309*H309,2)</f>
        <v>0</v>
      </c>
      <c r="BL309" s="12" t="s">
        <v>132</v>
      </c>
      <c r="BM309" s="142" t="s">
        <v>457</v>
      </c>
    </row>
    <row r="310" spans="2:65" s="1" customFormat="1" ht="29.25">
      <c r="B310" s="27"/>
      <c r="D310" s="144" t="s">
        <v>133</v>
      </c>
      <c r="F310" s="145" t="s">
        <v>499</v>
      </c>
      <c r="I310" s="106"/>
      <c r="L310" s="27"/>
      <c r="M310" s="146"/>
      <c r="T310" s="51"/>
      <c r="AT310" s="12" t="s">
        <v>133</v>
      </c>
      <c r="AU310" s="12" t="s">
        <v>81</v>
      </c>
    </row>
    <row r="311" spans="2:65" s="1" customFormat="1" ht="16.5" customHeight="1">
      <c r="B311" s="27"/>
      <c r="C311" s="131" t="s">
        <v>151</v>
      </c>
      <c r="D311" s="131" t="s">
        <v>128</v>
      </c>
      <c r="E311" s="132" t="s">
        <v>500</v>
      </c>
      <c r="F311" s="133" t="s">
        <v>501</v>
      </c>
      <c r="G311" s="134" t="s">
        <v>131</v>
      </c>
      <c r="H311" s="135">
        <v>3</v>
      </c>
      <c r="I311" s="136"/>
      <c r="J311" s="137">
        <f>ROUND(I311*H311,2)</f>
        <v>0</v>
      </c>
      <c r="K311" s="138"/>
      <c r="L311" s="27"/>
      <c r="M311" s="139" t="s">
        <v>1</v>
      </c>
      <c r="N311" s="102" t="s">
        <v>38</v>
      </c>
      <c r="P311" s="140">
        <f>O311*H311</f>
        <v>0</v>
      </c>
      <c r="Q311" s="140">
        <v>0</v>
      </c>
      <c r="R311" s="140">
        <f>Q311*H311</f>
        <v>0</v>
      </c>
      <c r="S311" s="140">
        <v>0</v>
      </c>
      <c r="T311" s="141">
        <f>S311*H311</f>
        <v>0</v>
      </c>
      <c r="AR311" s="142" t="s">
        <v>132</v>
      </c>
      <c r="AT311" s="142" t="s">
        <v>128</v>
      </c>
      <c r="AU311" s="142" t="s">
        <v>81</v>
      </c>
      <c r="AY311" s="12" t="s">
        <v>127</v>
      </c>
      <c r="BE311" s="143">
        <f>IF(N311="základní",J311,0)</f>
        <v>0</v>
      </c>
      <c r="BF311" s="143">
        <f>IF(N311="snížená",J311,0)</f>
        <v>0</v>
      </c>
      <c r="BG311" s="143">
        <f>IF(N311="zákl. přenesená",J311,0)</f>
        <v>0</v>
      </c>
      <c r="BH311" s="143">
        <f>IF(N311="sníž. přenesená",J311,0)</f>
        <v>0</v>
      </c>
      <c r="BI311" s="143">
        <f>IF(N311="nulová",J311,0)</f>
        <v>0</v>
      </c>
      <c r="BJ311" s="12" t="s">
        <v>81</v>
      </c>
      <c r="BK311" s="143">
        <f>ROUND(I311*H311,2)</f>
        <v>0</v>
      </c>
      <c r="BL311" s="12" t="s">
        <v>132</v>
      </c>
      <c r="BM311" s="142" t="s">
        <v>466</v>
      </c>
    </row>
    <row r="312" spans="2:65" s="1" customFormat="1" ht="16.5" customHeight="1">
      <c r="B312" s="27"/>
      <c r="C312" s="131" t="s">
        <v>156</v>
      </c>
      <c r="D312" s="131" t="s">
        <v>128</v>
      </c>
      <c r="E312" s="132" t="s">
        <v>502</v>
      </c>
      <c r="F312" s="133" t="s">
        <v>503</v>
      </c>
      <c r="G312" s="134" t="s">
        <v>131</v>
      </c>
      <c r="H312" s="135">
        <v>4</v>
      </c>
      <c r="I312" s="136"/>
      <c r="J312" s="137">
        <f>ROUND(I312*H312,2)</f>
        <v>0</v>
      </c>
      <c r="K312" s="138"/>
      <c r="L312" s="27"/>
      <c r="M312" s="139" t="s">
        <v>1</v>
      </c>
      <c r="N312" s="102" t="s">
        <v>38</v>
      </c>
      <c r="P312" s="140">
        <f>O312*H312</f>
        <v>0</v>
      </c>
      <c r="Q312" s="140">
        <v>0</v>
      </c>
      <c r="R312" s="140">
        <f>Q312*H312</f>
        <v>0</v>
      </c>
      <c r="S312" s="140">
        <v>0</v>
      </c>
      <c r="T312" s="141">
        <f>S312*H312</f>
        <v>0</v>
      </c>
      <c r="AR312" s="142" t="s">
        <v>132</v>
      </c>
      <c r="AT312" s="142" t="s">
        <v>128</v>
      </c>
      <c r="AU312" s="142" t="s">
        <v>81</v>
      </c>
      <c r="AY312" s="12" t="s">
        <v>127</v>
      </c>
      <c r="BE312" s="143">
        <f>IF(N312="základní",J312,0)</f>
        <v>0</v>
      </c>
      <c r="BF312" s="143">
        <f>IF(N312="snížená",J312,0)</f>
        <v>0</v>
      </c>
      <c r="BG312" s="143">
        <f>IF(N312="zákl. přenesená",J312,0)</f>
        <v>0</v>
      </c>
      <c r="BH312" s="143">
        <f>IF(N312="sníž. přenesená",J312,0)</f>
        <v>0</v>
      </c>
      <c r="BI312" s="143">
        <f>IF(N312="nulová",J312,0)</f>
        <v>0</v>
      </c>
      <c r="BJ312" s="12" t="s">
        <v>81</v>
      </c>
      <c r="BK312" s="143">
        <f>ROUND(I312*H312,2)</f>
        <v>0</v>
      </c>
      <c r="BL312" s="12" t="s">
        <v>132</v>
      </c>
      <c r="BM312" s="142" t="s">
        <v>473</v>
      </c>
    </row>
    <row r="313" spans="2:65" s="1" customFormat="1" ht="29.25">
      <c r="B313" s="27"/>
      <c r="D313" s="144" t="s">
        <v>133</v>
      </c>
      <c r="F313" s="145" t="s">
        <v>504</v>
      </c>
      <c r="I313" s="106"/>
      <c r="L313" s="27"/>
      <c r="M313" s="146"/>
      <c r="T313" s="51"/>
      <c r="AT313" s="12" t="s">
        <v>133</v>
      </c>
      <c r="AU313" s="12" t="s">
        <v>81</v>
      </c>
    </row>
    <row r="314" spans="2:65" s="1" customFormat="1" ht="16.5" customHeight="1">
      <c r="B314" s="27"/>
      <c r="C314" s="131" t="s">
        <v>159</v>
      </c>
      <c r="D314" s="131" t="s">
        <v>128</v>
      </c>
      <c r="E314" s="132" t="s">
        <v>505</v>
      </c>
      <c r="F314" s="133" t="s">
        <v>506</v>
      </c>
      <c r="G314" s="134" t="s">
        <v>131</v>
      </c>
      <c r="H314" s="135">
        <v>6</v>
      </c>
      <c r="I314" s="136"/>
      <c r="J314" s="137">
        <f>ROUND(I314*H314,2)</f>
        <v>0</v>
      </c>
      <c r="K314" s="138"/>
      <c r="L314" s="27"/>
      <c r="M314" s="139" t="s">
        <v>1</v>
      </c>
      <c r="N314" s="102" t="s">
        <v>38</v>
      </c>
      <c r="P314" s="140">
        <f>O314*H314</f>
        <v>0</v>
      </c>
      <c r="Q314" s="140">
        <v>0</v>
      </c>
      <c r="R314" s="140">
        <f>Q314*H314</f>
        <v>0</v>
      </c>
      <c r="S314" s="140">
        <v>0</v>
      </c>
      <c r="T314" s="141">
        <f>S314*H314</f>
        <v>0</v>
      </c>
      <c r="AR314" s="142" t="s">
        <v>132</v>
      </c>
      <c r="AT314" s="142" t="s">
        <v>128</v>
      </c>
      <c r="AU314" s="142" t="s">
        <v>81</v>
      </c>
      <c r="AY314" s="12" t="s">
        <v>127</v>
      </c>
      <c r="BE314" s="143">
        <f>IF(N314="základní",J314,0)</f>
        <v>0</v>
      </c>
      <c r="BF314" s="143">
        <f>IF(N314="snížená",J314,0)</f>
        <v>0</v>
      </c>
      <c r="BG314" s="143">
        <f>IF(N314="zákl. přenesená",J314,0)</f>
        <v>0</v>
      </c>
      <c r="BH314" s="143">
        <f>IF(N314="sníž. přenesená",J314,0)</f>
        <v>0</v>
      </c>
      <c r="BI314" s="143">
        <f>IF(N314="nulová",J314,0)</f>
        <v>0</v>
      </c>
      <c r="BJ314" s="12" t="s">
        <v>81</v>
      </c>
      <c r="BK314" s="143">
        <f>ROUND(I314*H314,2)</f>
        <v>0</v>
      </c>
      <c r="BL314" s="12" t="s">
        <v>132</v>
      </c>
      <c r="BM314" s="142" t="s">
        <v>482</v>
      </c>
    </row>
    <row r="315" spans="2:65" s="1" customFormat="1" ht="29.25">
      <c r="B315" s="27"/>
      <c r="D315" s="144" t="s">
        <v>133</v>
      </c>
      <c r="F315" s="145" t="s">
        <v>507</v>
      </c>
      <c r="I315" s="106"/>
      <c r="L315" s="27"/>
      <c r="M315" s="146"/>
      <c r="T315" s="51"/>
      <c r="AT315" s="12" t="s">
        <v>133</v>
      </c>
      <c r="AU315" s="12" t="s">
        <v>81</v>
      </c>
    </row>
    <row r="316" spans="2:65" s="1" customFormat="1" ht="16.5" customHeight="1">
      <c r="B316" s="27"/>
      <c r="C316" s="131" t="s">
        <v>164</v>
      </c>
      <c r="D316" s="131" t="s">
        <v>128</v>
      </c>
      <c r="E316" s="132" t="s">
        <v>508</v>
      </c>
      <c r="F316" s="133" t="s">
        <v>509</v>
      </c>
      <c r="G316" s="134" t="s">
        <v>131</v>
      </c>
      <c r="H316" s="135">
        <v>19</v>
      </c>
      <c r="I316" s="136"/>
      <c r="J316" s="137">
        <f>ROUND(I316*H316,2)</f>
        <v>0</v>
      </c>
      <c r="K316" s="138"/>
      <c r="L316" s="27"/>
      <c r="M316" s="139" t="s">
        <v>1</v>
      </c>
      <c r="N316" s="102" t="s">
        <v>38</v>
      </c>
      <c r="P316" s="140">
        <f>O316*H316</f>
        <v>0</v>
      </c>
      <c r="Q316" s="140">
        <v>0</v>
      </c>
      <c r="R316" s="140">
        <f>Q316*H316</f>
        <v>0</v>
      </c>
      <c r="S316" s="140">
        <v>0</v>
      </c>
      <c r="T316" s="141">
        <f>S316*H316</f>
        <v>0</v>
      </c>
      <c r="AR316" s="142" t="s">
        <v>132</v>
      </c>
      <c r="AT316" s="142" t="s">
        <v>128</v>
      </c>
      <c r="AU316" s="142" t="s">
        <v>81</v>
      </c>
      <c r="AY316" s="12" t="s">
        <v>127</v>
      </c>
      <c r="BE316" s="143">
        <f>IF(N316="základní",J316,0)</f>
        <v>0</v>
      </c>
      <c r="BF316" s="143">
        <f>IF(N316="snížená",J316,0)</f>
        <v>0</v>
      </c>
      <c r="BG316" s="143">
        <f>IF(N316="zákl. přenesená",J316,0)</f>
        <v>0</v>
      </c>
      <c r="BH316" s="143">
        <f>IF(N316="sníž. přenesená",J316,0)</f>
        <v>0</v>
      </c>
      <c r="BI316" s="143">
        <f>IF(N316="nulová",J316,0)</f>
        <v>0</v>
      </c>
      <c r="BJ316" s="12" t="s">
        <v>81</v>
      </c>
      <c r="BK316" s="143">
        <f>ROUND(I316*H316,2)</f>
        <v>0</v>
      </c>
      <c r="BL316" s="12" t="s">
        <v>132</v>
      </c>
      <c r="BM316" s="142" t="s">
        <v>488</v>
      </c>
    </row>
    <row r="317" spans="2:65" s="1" customFormat="1" ht="39">
      <c r="B317" s="27"/>
      <c r="D317" s="144" t="s">
        <v>133</v>
      </c>
      <c r="F317" s="145" t="s">
        <v>510</v>
      </c>
      <c r="I317" s="106"/>
      <c r="L317" s="27"/>
      <c r="M317" s="146"/>
      <c r="T317" s="51"/>
      <c r="AT317" s="12" t="s">
        <v>133</v>
      </c>
      <c r="AU317" s="12" t="s">
        <v>81</v>
      </c>
    </row>
    <row r="318" spans="2:65" s="1" customFormat="1" ht="16.5" customHeight="1">
      <c r="B318" s="27"/>
      <c r="C318" s="131" t="s">
        <v>168</v>
      </c>
      <c r="D318" s="131" t="s">
        <v>128</v>
      </c>
      <c r="E318" s="132" t="s">
        <v>511</v>
      </c>
      <c r="F318" s="133" t="s">
        <v>512</v>
      </c>
      <c r="G318" s="134" t="s">
        <v>131</v>
      </c>
      <c r="H318" s="135">
        <v>46</v>
      </c>
      <c r="I318" s="136"/>
      <c r="J318" s="137">
        <f>ROUND(I318*H318,2)</f>
        <v>0</v>
      </c>
      <c r="K318" s="138"/>
      <c r="L318" s="27"/>
      <c r="M318" s="139" t="s">
        <v>1</v>
      </c>
      <c r="N318" s="102" t="s">
        <v>38</v>
      </c>
      <c r="P318" s="140">
        <f>O318*H318</f>
        <v>0</v>
      </c>
      <c r="Q318" s="140">
        <v>0</v>
      </c>
      <c r="R318" s="140">
        <f>Q318*H318</f>
        <v>0</v>
      </c>
      <c r="S318" s="140">
        <v>0</v>
      </c>
      <c r="T318" s="141">
        <f>S318*H318</f>
        <v>0</v>
      </c>
      <c r="AR318" s="142" t="s">
        <v>132</v>
      </c>
      <c r="AT318" s="142" t="s">
        <v>128</v>
      </c>
      <c r="AU318" s="142" t="s">
        <v>81</v>
      </c>
      <c r="AY318" s="12" t="s">
        <v>127</v>
      </c>
      <c r="BE318" s="143">
        <f>IF(N318="základní",J318,0)</f>
        <v>0</v>
      </c>
      <c r="BF318" s="143">
        <f>IF(N318="snížená",J318,0)</f>
        <v>0</v>
      </c>
      <c r="BG318" s="143">
        <f>IF(N318="zákl. přenesená",J318,0)</f>
        <v>0</v>
      </c>
      <c r="BH318" s="143">
        <f>IF(N318="sníž. přenesená",J318,0)</f>
        <v>0</v>
      </c>
      <c r="BI318" s="143">
        <f>IF(N318="nulová",J318,0)</f>
        <v>0</v>
      </c>
      <c r="BJ318" s="12" t="s">
        <v>81</v>
      </c>
      <c r="BK318" s="143">
        <f>ROUND(I318*H318,2)</f>
        <v>0</v>
      </c>
      <c r="BL318" s="12" t="s">
        <v>132</v>
      </c>
      <c r="BM318" s="142" t="s">
        <v>494</v>
      </c>
    </row>
    <row r="319" spans="2:65" s="1" customFormat="1" ht="29.25">
      <c r="B319" s="27"/>
      <c r="D319" s="144" t="s">
        <v>133</v>
      </c>
      <c r="F319" s="145" t="s">
        <v>513</v>
      </c>
      <c r="I319" s="106"/>
      <c r="L319" s="27"/>
      <c r="M319" s="146"/>
      <c r="T319" s="51"/>
      <c r="AT319" s="12" t="s">
        <v>133</v>
      </c>
      <c r="AU319" s="12" t="s">
        <v>81</v>
      </c>
    </row>
    <row r="320" spans="2:65" s="1" customFormat="1" ht="16.5" customHeight="1">
      <c r="B320" s="27"/>
      <c r="C320" s="131" t="s">
        <v>172</v>
      </c>
      <c r="D320" s="131" t="s">
        <v>128</v>
      </c>
      <c r="E320" s="132" t="s">
        <v>514</v>
      </c>
      <c r="F320" s="133" t="s">
        <v>515</v>
      </c>
      <c r="G320" s="134" t="s">
        <v>131</v>
      </c>
      <c r="H320" s="135">
        <v>36</v>
      </c>
      <c r="I320" s="136"/>
      <c r="J320" s="137">
        <f>ROUND(I320*H320,2)</f>
        <v>0</v>
      </c>
      <c r="K320" s="138"/>
      <c r="L320" s="27"/>
      <c r="M320" s="139" t="s">
        <v>1</v>
      </c>
      <c r="N320" s="102" t="s">
        <v>38</v>
      </c>
      <c r="P320" s="140">
        <f>O320*H320</f>
        <v>0</v>
      </c>
      <c r="Q320" s="140">
        <v>0</v>
      </c>
      <c r="R320" s="140">
        <f>Q320*H320</f>
        <v>0</v>
      </c>
      <c r="S320" s="140">
        <v>0</v>
      </c>
      <c r="T320" s="141">
        <f>S320*H320</f>
        <v>0</v>
      </c>
      <c r="AR320" s="142" t="s">
        <v>132</v>
      </c>
      <c r="AT320" s="142" t="s">
        <v>128</v>
      </c>
      <c r="AU320" s="142" t="s">
        <v>81</v>
      </c>
      <c r="AY320" s="12" t="s">
        <v>127</v>
      </c>
      <c r="BE320" s="143">
        <f>IF(N320="základní",J320,0)</f>
        <v>0</v>
      </c>
      <c r="BF320" s="143">
        <f>IF(N320="snížená",J320,0)</f>
        <v>0</v>
      </c>
      <c r="BG320" s="143">
        <f>IF(N320="zákl. přenesená",J320,0)</f>
        <v>0</v>
      </c>
      <c r="BH320" s="143">
        <f>IF(N320="sníž. přenesená",J320,0)</f>
        <v>0</v>
      </c>
      <c r="BI320" s="143">
        <f>IF(N320="nulová",J320,0)</f>
        <v>0</v>
      </c>
      <c r="BJ320" s="12" t="s">
        <v>81</v>
      </c>
      <c r="BK320" s="143">
        <f>ROUND(I320*H320,2)</f>
        <v>0</v>
      </c>
      <c r="BL320" s="12" t="s">
        <v>132</v>
      </c>
      <c r="BM320" s="142" t="s">
        <v>500</v>
      </c>
    </row>
    <row r="321" spans="2:65" s="1" customFormat="1" ht="58.5">
      <c r="B321" s="27"/>
      <c r="D321" s="144" t="s">
        <v>133</v>
      </c>
      <c r="F321" s="145" t="s">
        <v>516</v>
      </c>
      <c r="I321" s="106"/>
      <c r="L321" s="27"/>
      <c r="M321" s="146"/>
      <c r="T321" s="51"/>
      <c r="AT321" s="12" t="s">
        <v>133</v>
      </c>
      <c r="AU321" s="12" t="s">
        <v>81</v>
      </c>
    </row>
    <row r="322" spans="2:65" s="1" customFormat="1" ht="16.5" customHeight="1">
      <c r="B322" s="27"/>
      <c r="C322" s="131" t="s">
        <v>175</v>
      </c>
      <c r="D322" s="131" t="s">
        <v>128</v>
      </c>
      <c r="E322" s="132" t="s">
        <v>517</v>
      </c>
      <c r="F322" s="133" t="s">
        <v>518</v>
      </c>
      <c r="G322" s="134" t="s">
        <v>131</v>
      </c>
      <c r="H322" s="135">
        <v>2</v>
      </c>
      <c r="I322" s="136"/>
      <c r="J322" s="137">
        <f>ROUND(I322*H322,2)</f>
        <v>0</v>
      </c>
      <c r="K322" s="138"/>
      <c r="L322" s="27"/>
      <c r="M322" s="139" t="s">
        <v>1</v>
      </c>
      <c r="N322" s="102" t="s">
        <v>38</v>
      </c>
      <c r="P322" s="140">
        <f>O322*H322</f>
        <v>0</v>
      </c>
      <c r="Q322" s="140">
        <v>0</v>
      </c>
      <c r="R322" s="140">
        <f>Q322*H322</f>
        <v>0</v>
      </c>
      <c r="S322" s="140">
        <v>0</v>
      </c>
      <c r="T322" s="141">
        <f>S322*H322</f>
        <v>0</v>
      </c>
      <c r="AR322" s="142" t="s">
        <v>132</v>
      </c>
      <c r="AT322" s="142" t="s">
        <v>128</v>
      </c>
      <c r="AU322" s="142" t="s">
        <v>81</v>
      </c>
      <c r="AY322" s="12" t="s">
        <v>127</v>
      </c>
      <c r="BE322" s="143">
        <f>IF(N322="základní",J322,0)</f>
        <v>0</v>
      </c>
      <c r="BF322" s="143">
        <f>IF(N322="snížená",J322,0)</f>
        <v>0</v>
      </c>
      <c r="BG322" s="143">
        <f>IF(N322="zákl. přenesená",J322,0)</f>
        <v>0</v>
      </c>
      <c r="BH322" s="143">
        <f>IF(N322="sníž. přenesená",J322,0)</f>
        <v>0</v>
      </c>
      <c r="BI322" s="143">
        <f>IF(N322="nulová",J322,0)</f>
        <v>0</v>
      </c>
      <c r="BJ322" s="12" t="s">
        <v>81</v>
      </c>
      <c r="BK322" s="143">
        <f>ROUND(I322*H322,2)</f>
        <v>0</v>
      </c>
      <c r="BL322" s="12" t="s">
        <v>132</v>
      </c>
      <c r="BM322" s="142" t="s">
        <v>505</v>
      </c>
    </row>
    <row r="323" spans="2:65" s="1" customFormat="1" ht="68.25">
      <c r="B323" s="27"/>
      <c r="D323" s="144" t="s">
        <v>133</v>
      </c>
      <c r="F323" s="145" t="s">
        <v>519</v>
      </c>
      <c r="I323" s="106"/>
      <c r="L323" s="27"/>
      <c r="M323" s="146"/>
      <c r="T323" s="51"/>
      <c r="AT323" s="12" t="s">
        <v>133</v>
      </c>
      <c r="AU323" s="12" t="s">
        <v>81</v>
      </c>
    </row>
    <row r="324" spans="2:65" s="1" customFormat="1" ht="16.5" customHeight="1">
      <c r="B324" s="27"/>
      <c r="C324" s="131" t="s">
        <v>180</v>
      </c>
      <c r="D324" s="131" t="s">
        <v>128</v>
      </c>
      <c r="E324" s="132" t="s">
        <v>520</v>
      </c>
      <c r="F324" s="133" t="s">
        <v>521</v>
      </c>
      <c r="G324" s="134" t="s">
        <v>131</v>
      </c>
      <c r="H324" s="135">
        <v>3</v>
      </c>
      <c r="I324" s="136"/>
      <c r="J324" s="137">
        <f>ROUND(I324*H324,2)</f>
        <v>0</v>
      </c>
      <c r="K324" s="138"/>
      <c r="L324" s="27"/>
      <c r="M324" s="139" t="s">
        <v>1</v>
      </c>
      <c r="N324" s="102" t="s">
        <v>38</v>
      </c>
      <c r="P324" s="140">
        <f>O324*H324</f>
        <v>0</v>
      </c>
      <c r="Q324" s="140">
        <v>0</v>
      </c>
      <c r="R324" s="140">
        <f>Q324*H324</f>
        <v>0</v>
      </c>
      <c r="S324" s="140">
        <v>0</v>
      </c>
      <c r="T324" s="141">
        <f>S324*H324</f>
        <v>0</v>
      </c>
      <c r="AR324" s="142" t="s">
        <v>132</v>
      </c>
      <c r="AT324" s="142" t="s">
        <v>128</v>
      </c>
      <c r="AU324" s="142" t="s">
        <v>81</v>
      </c>
      <c r="AY324" s="12" t="s">
        <v>127</v>
      </c>
      <c r="BE324" s="143">
        <f>IF(N324="základní",J324,0)</f>
        <v>0</v>
      </c>
      <c r="BF324" s="143">
        <f>IF(N324="snížená",J324,0)</f>
        <v>0</v>
      </c>
      <c r="BG324" s="143">
        <f>IF(N324="zákl. přenesená",J324,0)</f>
        <v>0</v>
      </c>
      <c r="BH324" s="143">
        <f>IF(N324="sníž. přenesená",J324,0)</f>
        <v>0</v>
      </c>
      <c r="BI324" s="143">
        <f>IF(N324="nulová",J324,0)</f>
        <v>0</v>
      </c>
      <c r="BJ324" s="12" t="s">
        <v>81</v>
      </c>
      <c r="BK324" s="143">
        <f>ROUND(I324*H324,2)</f>
        <v>0</v>
      </c>
      <c r="BL324" s="12" t="s">
        <v>132</v>
      </c>
      <c r="BM324" s="142" t="s">
        <v>511</v>
      </c>
    </row>
    <row r="325" spans="2:65" s="1" customFormat="1" ht="68.25">
      <c r="B325" s="27"/>
      <c r="D325" s="144" t="s">
        <v>133</v>
      </c>
      <c r="F325" s="145" t="s">
        <v>522</v>
      </c>
      <c r="I325" s="106"/>
      <c r="L325" s="27"/>
      <c r="M325" s="146"/>
      <c r="T325" s="51"/>
      <c r="AT325" s="12" t="s">
        <v>133</v>
      </c>
      <c r="AU325" s="12" t="s">
        <v>81</v>
      </c>
    </row>
    <row r="326" spans="2:65" s="1" customFormat="1" ht="16.5" customHeight="1">
      <c r="B326" s="27"/>
      <c r="C326" s="131" t="s">
        <v>183</v>
      </c>
      <c r="D326" s="131" t="s">
        <v>128</v>
      </c>
      <c r="E326" s="132" t="s">
        <v>523</v>
      </c>
      <c r="F326" s="133" t="s">
        <v>524</v>
      </c>
      <c r="G326" s="134" t="s">
        <v>131</v>
      </c>
      <c r="H326" s="135">
        <v>2</v>
      </c>
      <c r="I326" s="136"/>
      <c r="J326" s="137">
        <f>ROUND(I326*H326,2)</f>
        <v>0</v>
      </c>
      <c r="K326" s="138"/>
      <c r="L326" s="27"/>
      <c r="M326" s="139" t="s">
        <v>1</v>
      </c>
      <c r="N326" s="102" t="s">
        <v>38</v>
      </c>
      <c r="P326" s="140">
        <f>O326*H326</f>
        <v>0</v>
      </c>
      <c r="Q326" s="140">
        <v>0</v>
      </c>
      <c r="R326" s="140">
        <f>Q326*H326</f>
        <v>0</v>
      </c>
      <c r="S326" s="140">
        <v>0</v>
      </c>
      <c r="T326" s="141">
        <f>S326*H326</f>
        <v>0</v>
      </c>
      <c r="AR326" s="142" t="s">
        <v>132</v>
      </c>
      <c r="AT326" s="142" t="s">
        <v>128</v>
      </c>
      <c r="AU326" s="142" t="s">
        <v>81</v>
      </c>
      <c r="AY326" s="12" t="s">
        <v>127</v>
      </c>
      <c r="BE326" s="143">
        <f>IF(N326="základní",J326,0)</f>
        <v>0</v>
      </c>
      <c r="BF326" s="143">
        <f>IF(N326="snížená",J326,0)</f>
        <v>0</v>
      </c>
      <c r="BG326" s="143">
        <f>IF(N326="zákl. přenesená",J326,0)</f>
        <v>0</v>
      </c>
      <c r="BH326" s="143">
        <f>IF(N326="sníž. přenesená",J326,0)</f>
        <v>0</v>
      </c>
      <c r="BI326" s="143">
        <f>IF(N326="nulová",J326,0)</f>
        <v>0</v>
      </c>
      <c r="BJ326" s="12" t="s">
        <v>81</v>
      </c>
      <c r="BK326" s="143">
        <f>ROUND(I326*H326,2)</f>
        <v>0</v>
      </c>
      <c r="BL326" s="12" t="s">
        <v>132</v>
      </c>
      <c r="BM326" s="142" t="s">
        <v>525</v>
      </c>
    </row>
    <row r="327" spans="2:65" s="1" customFormat="1" ht="68.25">
      <c r="B327" s="27"/>
      <c r="D327" s="144" t="s">
        <v>133</v>
      </c>
      <c r="F327" s="145" t="s">
        <v>522</v>
      </c>
      <c r="I327" s="106"/>
      <c r="L327" s="27"/>
      <c r="M327" s="146"/>
      <c r="T327" s="51"/>
      <c r="AT327" s="12" t="s">
        <v>133</v>
      </c>
      <c r="AU327" s="12" t="s">
        <v>81</v>
      </c>
    </row>
    <row r="328" spans="2:65" s="1" customFormat="1" ht="16.5" customHeight="1">
      <c r="B328" s="27"/>
      <c r="C328" s="131" t="s">
        <v>187</v>
      </c>
      <c r="D328" s="131" t="s">
        <v>128</v>
      </c>
      <c r="E328" s="132" t="s">
        <v>526</v>
      </c>
      <c r="F328" s="133" t="s">
        <v>527</v>
      </c>
      <c r="G328" s="134" t="s">
        <v>131</v>
      </c>
      <c r="H328" s="135">
        <v>8</v>
      </c>
      <c r="I328" s="136"/>
      <c r="J328" s="137">
        <f>ROUND(I328*H328,2)</f>
        <v>0</v>
      </c>
      <c r="K328" s="138"/>
      <c r="L328" s="27"/>
      <c r="M328" s="139" t="s">
        <v>1</v>
      </c>
      <c r="N328" s="102" t="s">
        <v>38</v>
      </c>
      <c r="P328" s="140">
        <f>O328*H328</f>
        <v>0</v>
      </c>
      <c r="Q328" s="140">
        <v>0</v>
      </c>
      <c r="R328" s="140">
        <f>Q328*H328</f>
        <v>0</v>
      </c>
      <c r="S328" s="140">
        <v>0</v>
      </c>
      <c r="T328" s="141">
        <f>S328*H328</f>
        <v>0</v>
      </c>
      <c r="AR328" s="142" t="s">
        <v>132</v>
      </c>
      <c r="AT328" s="142" t="s">
        <v>128</v>
      </c>
      <c r="AU328" s="142" t="s">
        <v>81</v>
      </c>
      <c r="AY328" s="12" t="s">
        <v>127</v>
      </c>
      <c r="BE328" s="143">
        <f>IF(N328="základní",J328,0)</f>
        <v>0</v>
      </c>
      <c r="BF328" s="143">
        <f>IF(N328="snížená",J328,0)</f>
        <v>0</v>
      </c>
      <c r="BG328" s="143">
        <f>IF(N328="zákl. přenesená",J328,0)</f>
        <v>0</v>
      </c>
      <c r="BH328" s="143">
        <f>IF(N328="sníž. přenesená",J328,0)</f>
        <v>0</v>
      </c>
      <c r="BI328" s="143">
        <f>IF(N328="nulová",J328,0)</f>
        <v>0</v>
      </c>
      <c r="BJ328" s="12" t="s">
        <v>81</v>
      </c>
      <c r="BK328" s="143">
        <f>ROUND(I328*H328,2)</f>
        <v>0</v>
      </c>
      <c r="BL328" s="12" t="s">
        <v>132</v>
      </c>
      <c r="BM328" s="142" t="s">
        <v>517</v>
      </c>
    </row>
    <row r="329" spans="2:65" s="1" customFormat="1" ht="68.25">
      <c r="B329" s="27"/>
      <c r="D329" s="144" t="s">
        <v>133</v>
      </c>
      <c r="F329" s="145" t="s">
        <v>522</v>
      </c>
      <c r="I329" s="106"/>
      <c r="L329" s="27"/>
      <c r="M329" s="146"/>
      <c r="T329" s="51"/>
      <c r="AT329" s="12" t="s">
        <v>133</v>
      </c>
      <c r="AU329" s="12" t="s">
        <v>81</v>
      </c>
    </row>
    <row r="330" spans="2:65" s="1" customFormat="1" ht="16.5" customHeight="1">
      <c r="B330" s="27"/>
      <c r="C330" s="131" t="s">
        <v>190</v>
      </c>
      <c r="D330" s="131" t="s">
        <v>128</v>
      </c>
      <c r="E330" s="132" t="s">
        <v>528</v>
      </c>
      <c r="F330" s="133" t="s">
        <v>529</v>
      </c>
      <c r="G330" s="134" t="s">
        <v>131</v>
      </c>
      <c r="H330" s="135">
        <v>1</v>
      </c>
      <c r="I330" s="136"/>
      <c r="J330" s="137">
        <f>ROUND(I330*H330,2)</f>
        <v>0</v>
      </c>
      <c r="K330" s="138"/>
      <c r="L330" s="27"/>
      <c r="M330" s="139" t="s">
        <v>1</v>
      </c>
      <c r="N330" s="102" t="s">
        <v>38</v>
      </c>
      <c r="P330" s="140">
        <f>O330*H330</f>
        <v>0</v>
      </c>
      <c r="Q330" s="140">
        <v>0</v>
      </c>
      <c r="R330" s="140">
        <f>Q330*H330</f>
        <v>0</v>
      </c>
      <c r="S330" s="140">
        <v>0</v>
      </c>
      <c r="T330" s="141">
        <f>S330*H330</f>
        <v>0</v>
      </c>
      <c r="AR330" s="142" t="s">
        <v>132</v>
      </c>
      <c r="AT330" s="142" t="s">
        <v>128</v>
      </c>
      <c r="AU330" s="142" t="s">
        <v>81</v>
      </c>
      <c r="AY330" s="12" t="s">
        <v>127</v>
      </c>
      <c r="BE330" s="143">
        <f>IF(N330="základní",J330,0)</f>
        <v>0</v>
      </c>
      <c r="BF330" s="143">
        <f>IF(N330="snížená",J330,0)</f>
        <v>0</v>
      </c>
      <c r="BG330" s="143">
        <f>IF(N330="zákl. přenesená",J330,0)</f>
        <v>0</v>
      </c>
      <c r="BH330" s="143">
        <f>IF(N330="sníž. přenesená",J330,0)</f>
        <v>0</v>
      </c>
      <c r="BI330" s="143">
        <f>IF(N330="nulová",J330,0)</f>
        <v>0</v>
      </c>
      <c r="BJ330" s="12" t="s">
        <v>81</v>
      </c>
      <c r="BK330" s="143">
        <f>ROUND(I330*H330,2)</f>
        <v>0</v>
      </c>
      <c r="BL330" s="12" t="s">
        <v>132</v>
      </c>
      <c r="BM330" s="142" t="s">
        <v>526</v>
      </c>
    </row>
    <row r="331" spans="2:65" s="1" customFormat="1" ht="68.25">
      <c r="B331" s="27"/>
      <c r="D331" s="144" t="s">
        <v>133</v>
      </c>
      <c r="F331" s="145" t="s">
        <v>522</v>
      </c>
      <c r="I331" s="106"/>
      <c r="L331" s="27"/>
      <c r="M331" s="146"/>
      <c r="T331" s="51"/>
      <c r="AT331" s="12" t="s">
        <v>133</v>
      </c>
      <c r="AU331" s="12" t="s">
        <v>81</v>
      </c>
    </row>
    <row r="332" spans="2:65" s="1" customFormat="1" ht="16.5" customHeight="1">
      <c r="B332" s="27"/>
      <c r="C332" s="131" t="s">
        <v>194</v>
      </c>
      <c r="D332" s="131" t="s">
        <v>128</v>
      </c>
      <c r="E332" s="132" t="s">
        <v>530</v>
      </c>
      <c r="F332" s="133" t="s">
        <v>531</v>
      </c>
      <c r="G332" s="134" t="s">
        <v>131</v>
      </c>
      <c r="H332" s="135">
        <v>1</v>
      </c>
      <c r="I332" s="136"/>
      <c r="J332" s="137">
        <f>ROUND(I332*H332,2)</f>
        <v>0</v>
      </c>
      <c r="K332" s="138"/>
      <c r="L332" s="27"/>
      <c r="M332" s="139" t="s">
        <v>1</v>
      </c>
      <c r="N332" s="102" t="s">
        <v>38</v>
      </c>
      <c r="P332" s="140">
        <f>O332*H332</f>
        <v>0</v>
      </c>
      <c r="Q332" s="140">
        <v>0</v>
      </c>
      <c r="R332" s="140">
        <f>Q332*H332</f>
        <v>0</v>
      </c>
      <c r="S332" s="140">
        <v>0</v>
      </c>
      <c r="T332" s="141">
        <f>S332*H332</f>
        <v>0</v>
      </c>
      <c r="AR332" s="142" t="s">
        <v>132</v>
      </c>
      <c r="AT332" s="142" t="s">
        <v>128</v>
      </c>
      <c r="AU332" s="142" t="s">
        <v>81</v>
      </c>
      <c r="AY332" s="12" t="s">
        <v>127</v>
      </c>
      <c r="BE332" s="143">
        <f>IF(N332="základní",J332,0)</f>
        <v>0</v>
      </c>
      <c r="BF332" s="143">
        <f>IF(N332="snížená",J332,0)</f>
        <v>0</v>
      </c>
      <c r="BG332" s="143">
        <f>IF(N332="zákl. přenesená",J332,0)</f>
        <v>0</v>
      </c>
      <c r="BH332" s="143">
        <f>IF(N332="sníž. přenesená",J332,0)</f>
        <v>0</v>
      </c>
      <c r="BI332" s="143">
        <f>IF(N332="nulová",J332,0)</f>
        <v>0</v>
      </c>
      <c r="BJ332" s="12" t="s">
        <v>81</v>
      </c>
      <c r="BK332" s="143">
        <f>ROUND(I332*H332,2)</f>
        <v>0</v>
      </c>
      <c r="BL332" s="12" t="s">
        <v>132</v>
      </c>
      <c r="BM332" s="142" t="s">
        <v>530</v>
      </c>
    </row>
    <row r="333" spans="2:65" s="1" customFormat="1" ht="58.5">
      <c r="B333" s="27"/>
      <c r="D333" s="144" t="s">
        <v>133</v>
      </c>
      <c r="F333" s="145" t="s">
        <v>532</v>
      </c>
      <c r="I333" s="106"/>
      <c r="L333" s="27"/>
      <c r="M333" s="146"/>
      <c r="T333" s="51"/>
      <c r="AT333" s="12" t="s">
        <v>133</v>
      </c>
      <c r="AU333" s="12" t="s">
        <v>81</v>
      </c>
    </row>
    <row r="334" spans="2:65" s="10" customFormat="1" ht="25.9" customHeight="1">
      <c r="B334" s="121"/>
      <c r="D334" s="122" t="s">
        <v>72</v>
      </c>
      <c r="E334" s="123" t="s">
        <v>533</v>
      </c>
      <c r="F334" s="123" t="s">
        <v>534</v>
      </c>
      <c r="I334" s="124"/>
      <c r="J334" s="125">
        <f>BK334</f>
        <v>0</v>
      </c>
      <c r="L334" s="121"/>
      <c r="M334" s="126"/>
      <c r="P334" s="127">
        <f>SUM(P335:P342)</f>
        <v>0</v>
      </c>
      <c r="R334" s="127">
        <f>SUM(R335:R342)</f>
        <v>0</v>
      </c>
      <c r="T334" s="128">
        <f>SUM(T335:T342)</f>
        <v>0</v>
      </c>
      <c r="AR334" s="122" t="s">
        <v>81</v>
      </c>
      <c r="AT334" s="129" t="s">
        <v>72</v>
      </c>
      <c r="AU334" s="129" t="s">
        <v>73</v>
      </c>
      <c r="AY334" s="122" t="s">
        <v>127</v>
      </c>
      <c r="BK334" s="130">
        <f>SUM(BK335:BK342)</f>
        <v>0</v>
      </c>
    </row>
    <row r="335" spans="2:65" s="1" customFormat="1" ht="24.2" customHeight="1">
      <c r="B335" s="27"/>
      <c r="C335" s="131" t="s">
        <v>198</v>
      </c>
      <c r="D335" s="131" t="s">
        <v>128</v>
      </c>
      <c r="E335" s="132" t="s">
        <v>535</v>
      </c>
      <c r="F335" s="133" t="s">
        <v>536</v>
      </c>
      <c r="G335" s="134" t="s">
        <v>131</v>
      </c>
      <c r="H335" s="135">
        <v>37</v>
      </c>
      <c r="I335" s="136"/>
      <c r="J335" s="137">
        <f>ROUND(I335*H335,2)</f>
        <v>0</v>
      </c>
      <c r="K335" s="138"/>
      <c r="L335" s="27"/>
      <c r="M335" s="139" t="s">
        <v>1</v>
      </c>
      <c r="N335" s="102" t="s">
        <v>38</v>
      </c>
      <c r="P335" s="140">
        <f>O335*H335</f>
        <v>0</v>
      </c>
      <c r="Q335" s="140">
        <v>0</v>
      </c>
      <c r="R335" s="140">
        <f>Q335*H335</f>
        <v>0</v>
      </c>
      <c r="S335" s="140">
        <v>0</v>
      </c>
      <c r="T335" s="141">
        <f>S335*H335</f>
        <v>0</v>
      </c>
      <c r="AR335" s="142" t="s">
        <v>132</v>
      </c>
      <c r="AT335" s="142" t="s">
        <v>128</v>
      </c>
      <c r="AU335" s="142" t="s">
        <v>81</v>
      </c>
      <c r="AY335" s="12" t="s">
        <v>127</v>
      </c>
      <c r="BE335" s="143">
        <f>IF(N335="základní",J335,0)</f>
        <v>0</v>
      </c>
      <c r="BF335" s="143">
        <f>IF(N335="snížená",J335,0)</f>
        <v>0</v>
      </c>
      <c r="BG335" s="143">
        <f>IF(N335="zákl. přenesená",J335,0)</f>
        <v>0</v>
      </c>
      <c r="BH335" s="143">
        <f>IF(N335="sníž. přenesená",J335,0)</f>
        <v>0</v>
      </c>
      <c r="BI335" s="143">
        <f>IF(N335="nulová",J335,0)</f>
        <v>0</v>
      </c>
      <c r="BJ335" s="12" t="s">
        <v>81</v>
      </c>
      <c r="BK335" s="143">
        <f>ROUND(I335*H335,2)</f>
        <v>0</v>
      </c>
      <c r="BL335" s="12" t="s">
        <v>132</v>
      </c>
      <c r="BM335" s="142" t="s">
        <v>537</v>
      </c>
    </row>
    <row r="336" spans="2:65" s="1" customFormat="1" ht="24.2" customHeight="1">
      <c r="B336" s="27"/>
      <c r="C336" s="131" t="s">
        <v>202</v>
      </c>
      <c r="D336" s="131" t="s">
        <v>128</v>
      </c>
      <c r="E336" s="132" t="s">
        <v>538</v>
      </c>
      <c r="F336" s="133" t="s">
        <v>539</v>
      </c>
      <c r="G336" s="134" t="s">
        <v>131</v>
      </c>
      <c r="H336" s="135">
        <v>23</v>
      </c>
      <c r="I336" s="136"/>
      <c r="J336" s="137">
        <f>ROUND(I336*H336,2)</f>
        <v>0</v>
      </c>
      <c r="K336" s="138"/>
      <c r="L336" s="27"/>
      <c r="M336" s="139" t="s">
        <v>1</v>
      </c>
      <c r="N336" s="102" t="s">
        <v>38</v>
      </c>
      <c r="P336" s="140">
        <f>O336*H336</f>
        <v>0</v>
      </c>
      <c r="Q336" s="140">
        <v>0</v>
      </c>
      <c r="R336" s="140">
        <f>Q336*H336</f>
        <v>0</v>
      </c>
      <c r="S336" s="140">
        <v>0</v>
      </c>
      <c r="T336" s="141">
        <f>S336*H336</f>
        <v>0</v>
      </c>
      <c r="AR336" s="142" t="s">
        <v>132</v>
      </c>
      <c r="AT336" s="142" t="s">
        <v>128</v>
      </c>
      <c r="AU336" s="142" t="s">
        <v>81</v>
      </c>
      <c r="AY336" s="12" t="s">
        <v>127</v>
      </c>
      <c r="BE336" s="143">
        <f>IF(N336="základní",J336,0)</f>
        <v>0</v>
      </c>
      <c r="BF336" s="143">
        <f>IF(N336="snížená",J336,0)</f>
        <v>0</v>
      </c>
      <c r="BG336" s="143">
        <f>IF(N336="zákl. přenesená",J336,0)</f>
        <v>0</v>
      </c>
      <c r="BH336" s="143">
        <f>IF(N336="sníž. přenesená",J336,0)</f>
        <v>0</v>
      </c>
      <c r="BI336" s="143">
        <f>IF(N336="nulová",J336,0)</f>
        <v>0</v>
      </c>
      <c r="BJ336" s="12" t="s">
        <v>81</v>
      </c>
      <c r="BK336" s="143">
        <f>ROUND(I336*H336,2)</f>
        <v>0</v>
      </c>
      <c r="BL336" s="12" t="s">
        <v>132</v>
      </c>
      <c r="BM336" s="142" t="s">
        <v>540</v>
      </c>
    </row>
    <row r="337" spans="2:65" s="1" customFormat="1" ht="21.75" customHeight="1">
      <c r="B337" s="27"/>
      <c r="C337" s="131" t="s">
        <v>210</v>
      </c>
      <c r="D337" s="131" t="s">
        <v>128</v>
      </c>
      <c r="E337" s="132" t="s">
        <v>541</v>
      </c>
      <c r="F337" s="133" t="s">
        <v>542</v>
      </c>
      <c r="G337" s="134" t="s">
        <v>131</v>
      </c>
      <c r="H337" s="135">
        <v>9</v>
      </c>
      <c r="I337" s="136"/>
      <c r="J337" s="137">
        <f>ROUND(I337*H337,2)</f>
        <v>0</v>
      </c>
      <c r="K337" s="138"/>
      <c r="L337" s="27"/>
      <c r="M337" s="139" t="s">
        <v>1</v>
      </c>
      <c r="N337" s="102" t="s">
        <v>38</v>
      </c>
      <c r="P337" s="140">
        <f>O337*H337</f>
        <v>0</v>
      </c>
      <c r="Q337" s="140">
        <v>0</v>
      </c>
      <c r="R337" s="140">
        <f>Q337*H337</f>
        <v>0</v>
      </c>
      <c r="S337" s="140">
        <v>0</v>
      </c>
      <c r="T337" s="141">
        <f>S337*H337</f>
        <v>0</v>
      </c>
      <c r="AR337" s="142" t="s">
        <v>132</v>
      </c>
      <c r="AT337" s="142" t="s">
        <v>128</v>
      </c>
      <c r="AU337" s="142" t="s">
        <v>81</v>
      </c>
      <c r="AY337" s="12" t="s">
        <v>127</v>
      </c>
      <c r="BE337" s="143">
        <f>IF(N337="základní",J337,0)</f>
        <v>0</v>
      </c>
      <c r="BF337" s="143">
        <f>IF(N337="snížená",J337,0)</f>
        <v>0</v>
      </c>
      <c r="BG337" s="143">
        <f>IF(N337="zákl. přenesená",J337,0)</f>
        <v>0</v>
      </c>
      <c r="BH337" s="143">
        <f>IF(N337="sníž. přenesená",J337,0)</f>
        <v>0</v>
      </c>
      <c r="BI337" s="143">
        <f>IF(N337="nulová",J337,0)</f>
        <v>0</v>
      </c>
      <c r="BJ337" s="12" t="s">
        <v>81</v>
      </c>
      <c r="BK337" s="143">
        <f>ROUND(I337*H337,2)</f>
        <v>0</v>
      </c>
      <c r="BL337" s="12" t="s">
        <v>132</v>
      </c>
      <c r="BM337" s="142" t="s">
        <v>543</v>
      </c>
    </row>
    <row r="338" spans="2:65" s="1" customFormat="1" ht="24.2" customHeight="1">
      <c r="B338" s="27"/>
      <c r="C338" s="131" t="s">
        <v>206</v>
      </c>
      <c r="D338" s="131" t="s">
        <v>128</v>
      </c>
      <c r="E338" s="132" t="s">
        <v>544</v>
      </c>
      <c r="F338" s="133" t="s">
        <v>545</v>
      </c>
      <c r="G338" s="134" t="s">
        <v>131</v>
      </c>
      <c r="H338" s="135">
        <v>9</v>
      </c>
      <c r="I338" s="136"/>
      <c r="J338" s="137">
        <f>ROUND(I338*H338,2)</f>
        <v>0</v>
      </c>
      <c r="K338" s="138"/>
      <c r="L338" s="27"/>
      <c r="M338" s="139" t="s">
        <v>1</v>
      </c>
      <c r="N338" s="102" t="s">
        <v>38</v>
      </c>
      <c r="P338" s="140">
        <f>O338*H338</f>
        <v>0</v>
      </c>
      <c r="Q338" s="140">
        <v>0</v>
      </c>
      <c r="R338" s="140">
        <f>Q338*H338</f>
        <v>0</v>
      </c>
      <c r="S338" s="140">
        <v>0</v>
      </c>
      <c r="T338" s="141">
        <f>S338*H338</f>
        <v>0</v>
      </c>
      <c r="AR338" s="142" t="s">
        <v>132</v>
      </c>
      <c r="AT338" s="142" t="s">
        <v>128</v>
      </c>
      <c r="AU338" s="142" t="s">
        <v>81</v>
      </c>
      <c r="AY338" s="12" t="s">
        <v>127</v>
      </c>
      <c r="BE338" s="143">
        <f>IF(N338="základní",J338,0)</f>
        <v>0</v>
      </c>
      <c r="BF338" s="143">
        <f>IF(N338="snížená",J338,0)</f>
        <v>0</v>
      </c>
      <c r="BG338" s="143">
        <f>IF(N338="zákl. přenesená",J338,0)</f>
        <v>0</v>
      </c>
      <c r="BH338" s="143">
        <f>IF(N338="sníž. přenesená",J338,0)</f>
        <v>0</v>
      </c>
      <c r="BI338" s="143">
        <f>IF(N338="nulová",J338,0)</f>
        <v>0</v>
      </c>
      <c r="BJ338" s="12" t="s">
        <v>81</v>
      </c>
      <c r="BK338" s="143">
        <f>ROUND(I338*H338,2)</f>
        <v>0</v>
      </c>
      <c r="BL338" s="12" t="s">
        <v>132</v>
      </c>
      <c r="BM338" s="142" t="s">
        <v>546</v>
      </c>
    </row>
    <row r="339" spans="2:65" s="1" customFormat="1" ht="24.2" customHeight="1">
      <c r="B339" s="27"/>
      <c r="C339" s="131" t="s">
        <v>213</v>
      </c>
      <c r="D339" s="131" t="s">
        <v>128</v>
      </c>
      <c r="E339" s="132" t="s">
        <v>547</v>
      </c>
      <c r="F339" s="133" t="s">
        <v>548</v>
      </c>
      <c r="G339" s="134" t="s">
        <v>131</v>
      </c>
      <c r="H339" s="135">
        <v>9</v>
      </c>
      <c r="I339" s="136"/>
      <c r="J339" s="137">
        <f>ROUND(I339*H339,2)</f>
        <v>0</v>
      </c>
      <c r="K339" s="138"/>
      <c r="L339" s="27"/>
      <c r="M339" s="139" t="s">
        <v>1</v>
      </c>
      <c r="N339" s="102" t="s">
        <v>38</v>
      </c>
      <c r="P339" s="140">
        <f>O339*H339</f>
        <v>0</v>
      </c>
      <c r="Q339" s="140">
        <v>0</v>
      </c>
      <c r="R339" s="140">
        <f>Q339*H339</f>
        <v>0</v>
      </c>
      <c r="S339" s="140">
        <v>0</v>
      </c>
      <c r="T339" s="141">
        <f>S339*H339</f>
        <v>0</v>
      </c>
      <c r="AR339" s="142" t="s">
        <v>132</v>
      </c>
      <c r="AT339" s="142" t="s">
        <v>128</v>
      </c>
      <c r="AU339" s="142" t="s">
        <v>81</v>
      </c>
      <c r="AY339" s="12" t="s">
        <v>127</v>
      </c>
      <c r="BE339" s="143">
        <f>IF(N339="základní",J339,0)</f>
        <v>0</v>
      </c>
      <c r="BF339" s="143">
        <f>IF(N339="snížená",J339,0)</f>
        <v>0</v>
      </c>
      <c r="BG339" s="143">
        <f>IF(N339="zákl. přenesená",J339,0)</f>
        <v>0</v>
      </c>
      <c r="BH339" s="143">
        <f>IF(N339="sníž. přenesená",J339,0)</f>
        <v>0</v>
      </c>
      <c r="BI339" s="143">
        <f>IF(N339="nulová",J339,0)</f>
        <v>0</v>
      </c>
      <c r="BJ339" s="12" t="s">
        <v>81</v>
      </c>
      <c r="BK339" s="143">
        <f>ROUND(I339*H339,2)</f>
        <v>0</v>
      </c>
      <c r="BL339" s="12" t="s">
        <v>132</v>
      </c>
      <c r="BM339" s="142" t="s">
        <v>549</v>
      </c>
    </row>
    <row r="340" spans="2:65" s="1" customFormat="1" ht="87.75">
      <c r="B340" s="27"/>
      <c r="D340" s="144" t="s">
        <v>133</v>
      </c>
      <c r="F340" s="145" t="s">
        <v>550</v>
      </c>
      <c r="I340" s="106"/>
      <c r="L340" s="27"/>
      <c r="M340" s="146"/>
      <c r="T340" s="51"/>
      <c r="AT340" s="12" t="s">
        <v>133</v>
      </c>
      <c r="AU340" s="12" t="s">
        <v>81</v>
      </c>
    </row>
    <row r="341" spans="2:65" s="1" customFormat="1" ht="16.5" customHeight="1">
      <c r="B341" s="27"/>
      <c r="C341" s="131" t="s">
        <v>218</v>
      </c>
      <c r="D341" s="131" t="s">
        <v>128</v>
      </c>
      <c r="E341" s="132" t="s">
        <v>551</v>
      </c>
      <c r="F341" s="133" t="s">
        <v>552</v>
      </c>
      <c r="G341" s="134" t="s">
        <v>131</v>
      </c>
      <c r="H341" s="135">
        <v>18</v>
      </c>
      <c r="I341" s="136"/>
      <c r="J341" s="137">
        <f>ROUND(I341*H341,2)</f>
        <v>0</v>
      </c>
      <c r="K341" s="138"/>
      <c r="L341" s="27"/>
      <c r="M341" s="139" t="s">
        <v>1</v>
      </c>
      <c r="N341" s="102" t="s">
        <v>38</v>
      </c>
      <c r="P341" s="140">
        <f>O341*H341</f>
        <v>0</v>
      </c>
      <c r="Q341" s="140">
        <v>0</v>
      </c>
      <c r="R341" s="140">
        <f>Q341*H341</f>
        <v>0</v>
      </c>
      <c r="S341" s="140">
        <v>0</v>
      </c>
      <c r="T341" s="141">
        <f>S341*H341</f>
        <v>0</v>
      </c>
      <c r="AR341" s="142" t="s">
        <v>132</v>
      </c>
      <c r="AT341" s="142" t="s">
        <v>128</v>
      </c>
      <c r="AU341" s="142" t="s">
        <v>81</v>
      </c>
      <c r="AY341" s="12" t="s">
        <v>127</v>
      </c>
      <c r="BE341" s="143">
        <f>IF(N341="základní",J341,0)</f>
        <v>0</v>
      </c>
      <c r="BF341" s="143">
        <f>IF(N341="snížená",J341,0)</f>
        <v>0</v>
      </c>
      <c r="BG341" s="143">
        <f>IF(N341="zákl. přenesená",J341,0)</f>
        <v>0</v>
      </c>
      <c r="BH341" s="143">
        <f>IF(N341="sníž. přenesená",J341,0)</f>
        <v>0</v>
      </c>
      <c r="BI341" s="143">
        <f>IF(N341="nulová",J341,0)</f>
        <v>0</v>
      </c>
      <c r="BJ341" s="12" t="s">
        <v>81</v>
      </c>
      <c r="BK341" s="143">
        <f>ROUND(I341*H341,2)</f>
        <v>0</v>
      </c>
      <c r="BL341" s="12" t="s">
        <v>132</v>
      </c>
      <c r="BM341" s="142" t="s">
        <v>553</v>
      </c>
    </row>
    <row r="342" spans="2:65" s="1" customFormat="1" ht="58.5">
      <c r="B342" s="27"/>
      <c r="D342" s="144" t="s">
        <v>133</v>
      </c>
      <c r="F342" s="145" t="s">
        <v>554</v>
      </c>
      <c r="I342" s="106"/>
      <c r="L342" s="27"/>
      <c r="M342" s="146"/>
      <c r="T342" s="51"/>
      <c r="AT342" s="12" t="s">
        <v>133</v>
      </c>
      <c r="AU342" s="12" t="s">
        <v>81</v>
      </c>
    </row>
    <row r="343" spans="2:65" s="10" customFormat="1" ht="25.9" customHeight="1">
      <c r="B343" s="121"/>
      <c r="D343" s="122" t="s">
        <v>72</v>
      </c>
      <c r="E343" s="123" t="s">
        <v>555</v>
      </c>
      <c r="F343" s="123" t="s">
        <v>556</v>
      </c>
      <c r="I343" s="124"/>
      <c r="J343" s="125">
        <f>BK343</f>
        <v>0</v>
      </c>
      <c r="L343" s="121"/>
      <c r="M343" s="126"/>
      <c r="P343" s="127">
        <f>SUM(P344:P360)</f>
        <v>0</v>
      </c>
      <c r="R343" s="127">
        <f>SUM(R344:R360)</f>
        <v>0</v>
      </c>
      <c r="T343" s="128">
        <f>SUM(T344:T360)</f>
        <v>0</v>
      </c>
      <c r="AR343" s="122" t="s">
        <v>81</v>
      </c>
      <c r="AT343" s="129" t="s">
        <v>72</v>
      </c>
      <c r="AU343" s="129" t="s">
        <v>73</v>
      </c>
      <c r="AY343" s="122" t="s">
        <v>127</v>
      </c>
      <c r="BK343" s="130">
        <f>SUM(BK344:BK360)</f>
        <v>0</v>
      </c>
    </row>
    <row r="344" spans="2:65" s="1" customFormat="1" ht="16.5" customHeight="1">
      <c r="B344" s="27"/>
      <c r="C344" s="131" t="s">
        <v>222</v>
      </c>
      <c r="D344" s="131" t="s">
        <v>128</v>
      </c>
      <c r="E344" s="132" t="s">
        <v>557</v>
      </c>
      <c r="F344" s="133" t="s">
        <v>558</v>
      </c>
      <c r="G344" s="134" t="s">
        <v>131</v>
      </c>
      <c r="H344" s="135">
        <v>137</v>
      </c>
      <c r="I344" s="136"/>
      <c r="J344" s="137">
        <f>ROUND(I344*H344,2)</f>
        <v>0</v>
      </c>
      <c r="K344" s="138"/>
      <c r="L344" s="27"/>
      <c r="M344" s="139" t="s">
        <v>1</v>
      </c>
      <c r="N344" s="102" t="s">
        <v>38</v>
      </c>
      <c r="P344" s="140">
        <f>O344*H344</f>
        <v>0</v>
      </c>
      <c r="Q344" s="140">
        <v>0</v>
      </c>
      <c r="R344" s="140">
        <f>Q344*H344</f>
        <v>0</v>
      </c>
      <c r="S344" s="140">
        <v>0</v>
      </c>
      <c r="T344" s="141">
        <f>S344*H344</f>
        <v>0</v>
      </c>
      <c r="AR344" s="142" t="s">
        <v>132</v>
      </c>
      <c r="AT344" s="142" t="s">
        <v>128</v>
      </c>
      <c r="AU344" s="142" t="s">
        <v>81</v>
      </c>
      <c r="AY344" s="12" t="s">
        <v>127</v>
      </c>
      <c r="BE344" s="143">
        <f>IF(N344="základní",J344,0)</f>
        <v>0</v>
      </c>
      <c r="BF344" s="143">
        <f>IF(N344="snížená",J344,0)</f>
        <v>0</v>
      </c>
      <c r="BG344" s="143">
        <f>IF(N344="zákl. přenesená",J344,0)</f>
        <v>0</v>
      </c>
      <c r="BH344" s="143">
        <f>IF(N344="sníž. přenesená",J344,0)</f>
        <v>0</v>
      </c>
      <c r="BI344" s="143">
        <f>IF(N344="nulová",J344,0)</f>
        <v>0</v>
      </c>
      <c r="BJ344" s="12" t="s">
        <v>81</v>
      </c>
      <c r="BK344" s="143">
        <f>ROUND(I344*H344,2)</f>
        <v>0</v>
      </c>
      <c r="BL344" s="12" t="s">
        <v>132</v>
      </c>
      <c r="BM344" s="142" t="s">
        <v>559</v>
      </c>
    </row>
    <row r="345" spans="2:65" s="1" customFormat="1" ht="39">
      <c r="B345" s="27"/>
      <c r="D345" s="144" t="s">
        <v>133</v>
      </c>
      <c r="F345" s="145" t="s">
        <v>560</v>
      </c>
      <c r="I345" s="106"/>
      <c r="L345" s="27"/>
      <c r="M345" s="146"/>
      <c r="T345" s="51"/>
      <c r="AT345" s="12" t="s">
        <v>133</v>
      </c>
      <c r="AU345" s="12" t="s">
        <v>81</v>
      </c>
    </row>
    <row r="346" spans="2:65" s="1" customFormat="1" ht="21.75" customHeight="1">
      <c r="B346" s="27"/>
      <c r="C346" s="131">
        <v>124</v>
      </c>
      <c r="D346" s="131" t="s">
        <v>128</v>
      </c>
      <c r="E346" s="132" t="s">
        <v>561</v>
      </c>
      <c r="F346" s="133" t="s">
        <v>562</v>
      </c>
      <c r="G346" s="134" t="s">
        <v>131</v>
      </c>
      <c r="H346" s="135">
        <v>15</v>
      </c>
      <c r="I346" s="136"/>
      <c r="J346" s="137">
        <f>ROUND(I346*H346,2)</f>
        <v>0</v>
      </c>
      <c r="K346" s="138"/>
      <c r="L346" s="27"/>
      <c r="M346" s="139" t="s">
        <v>1</v>
      </c>
      <c r="N346" s="102" t="s">
        <v>38</v>
      </c>
      <c r="P346" s="140">
        <f>O346*H346</f>
        <v>0</v>
      </c>
      <c r="Q346" s="140">
        <v>0</v>
      </c>
      <c r="R346" s="140">
        <f>Q346*H346</f>
        <v>0</v>
      </c>
      <c r="S346" s="140">
        <v>0</v>
      </c>
      <c r="T346" s="141">
        <f>S346*H346</f>
        <v>0</v>
      </c>
      <c r="AR346" s="142" t="s">
        <v>132</v>
      </c>
      <c r="AT346" s="142" t="s">
        <v>128</v>
      </c>
      <c r="AU346" s="142" t="s">
        <v>81</v>
      </c>
      <c r="AY346" s="12" t="s">
        <v>127</v>
      </c>
      <c r="BE346" s="143">
        <f>IF(N346="základní",J346,0)</f>
        <v>0</v>
      </c>
      <c r="BF346" s="143">
        <f>IF(N346="snížená",J346,0)</f>
        <v>0</v>
      </c>
      <c r="BG346" s="143">
        <f>IF(N346="zákl. přenesená",J346,0)</f>
        <v>0</v>
      </c>
      <c r="BH346" s="143">
        <f>IF(N346="sníž. přenesená",J346,0)</f>
        <v>0</v>
      </c>
      <c r="BI346" s="143">
        <f>IF(N346="nulová",J346,0)</f>
        <v>0</v>
      </c>
      <c r="BJ346" s="12" t="s">
        <v>81</v>
      </c>
      <c r="BK346" s="143">
        <f>ROUND(I346*H346,2)</f>
        <v>0</v>
      </c>
      <c r="BL346" s="12" t="s">
        <v>132</v>
      </c>
      <c r="BM346" s="142" t="s">
        <v>563</v>
      </c>
    </row>
    <row r="347" spans="2:65" s="1" customFormat="1" ht="48.75">
      <c r="B347" s="27"/>
      <c r="D347" s="144" t="s">
        <v>133</v>
      </c>
      <c r="F347" s="145" t="s">
        <v>564</v>
      </c>
      <c r="I347" s="106"/>
      <c r="L347" s="27"/>
      <c r="M347" s="146"/>
      <c r="T347" s="51"/>
      <c r="AT347" s="12" t="s">
        <v>133</v>
      </c>
      <c r="AU347" s="12" t="s">
        <v>81</v>
      </c>
    </row>
    <row r="348" spans="2:65" s="1" customFormat="1" ht="16.5" customHeight="1">
      <c r="B348" s="27"/>
      <c r="C348" s="131">
        <v>125</v>
      </c>
      <c r="D348" s="131" t="s">
        <v>128</v>
      </c>
      <c r="E348" s="132" t="s">
        <v>565</v>
      </c>
      <c r="F348" s="133" t="s">
        <v>566</v>
      </c>
      <c r="G348" s="134" t="s">
        <v>131</v>
      </c>
      <c r="H348" s="135">
        <v>1</v>
      </c>
      <c r="I348" s="136"/>
      <c r="J348" s="137">
        <f>ROUND(I348*H348,2)</f>
        <v>0</v>
      </c>
      <c r="K348" s="138"/>
      <c r="L348" s="27"/>
      <c r="M348" s="139" t="s">
        <v>1</v>
      </c>
      <c r="N348" s="102" t="s">
        <v>38</v>
      </c>
      <c r="P348" s="140">
        <f>O348*H348</f>
        <v>0</v>
      </c>
      <c r="Q348" s="140">
        <v>0</v>
      </c>
      <c r="R348" s="140">
        <f>Q348*H348</f>
        <v>0</v>
      </c>
      <c r="S348" s="140">
        <v>0</v>
      </c>
      <c r="T348" s="141">
        <f>S348*H348</f>
        <v>0</v>
      </c>
      <c r="AR348" s="142" t="s">
        <v>132</v>
      </c>
      <c r="AT348" s="142" t="s">
        <v>128</v>
      </c>
      <c r="AU348" s="142" t="s">
        <v>81</v>
      </c>
      <c r="AY348" s="12" t="s">
        <v>127</v>
      </c>
      <c r="BE348" s="143">
        <f>IF(N348="základní",J348,0)</f>
        <v>0</v>
      </c>
      <c r="BF348" s="143">
        <f>IF(N348="snížená",J348,0)</f>
        <v>0</v>
      </c>
      <c r="BG348" s="143">
        <f>IF(N348="zákl. přenesená",J348,0)</f>
        <v>0</v>
      </c>
      <c r="BH348" s="143">
        <f>IF(N348="sníž. přenesená",J348,0)</f>
        <v>0</v>
      </c>
      <c r="BI348" s="143">
        <f>IF(N348="nulová",J348,0)</f>
        <v>0</v>
      </c>
      <c r="BJ348" s="12" t="s">
        <v>81</v>
      </c>
      <c r="BK348" s="143">
        <f>ROUND(I348*H348,2)</f>
        <v>0</v>
      </c>
      <c r="BL348" s="12" t="s">
        <v>132</v>
      </c>
      <c r="BM348" s="142" t="s">
        <v>535</v>
      </c>
    </row>
    <row r="349" spans="2:65" s="1" customFormat="1" ht="39">
      <c r="B349" s="27"/>
      <c r="D349" s="144" t="s">
        <v>133</v>
      </c>
      <c r="F349" s="145" t="s">
        <v>567</v>
      </c>
      <c r="I349" s="106"/>
      <c r="L349" s="27"/>
      <c r="M349" s="146"/>
      <c r="T349" s="51"/>
      <c r="AT349" s="12" t="s">
        <v>133</v>
      </c>
      <c r="AU349" s="12" t="s">
        <v>81</v>
      </c>
    </row>
    <row r="350" spans="2:65" s="1" customFormat="1" ht="16.5" customHeight="1">
      <c r="B350" s="27"/>
      <c r="C350" s="131">
        <v>126</v>
      </c>
      <c r="D350" s="131" t="s">
        <v>128</v>
      </c>
      <c r="E350" s="132" t="s">
        <v>568</v>
      </c>
      <c r="F350" s="133" t="s">
        <v>569</v>
      </c>
      <c r="G350" s="134" t="s">
        <v>131</v>
      </c>
      <c r="H350" s="135">
        <v>84</v>
      </c>
      <c r="I350" s="136"/>
      <c r="J350" s="137">
        <f>ROUND(I350*H350,2)</f>
        <v>0</v>
      </c>
      <c r="K350" s="138"/>
      <c r="L350" s="27"/>
      <c r="M350" s="139" t="s">
        <v>1</v>
      </c>
      <c r="N350" s="102" t="s">
        <v>38</v>
      </c>
      <c r="P350" s="140">
        <f>O350*H350</f>
        <v>0</v>
      </c>
      <c r="Q350" s="140">
        <v>0</v>
      </c>
      <c r="R350" s="140">
        <f>Q350*H350</f>
        <v>0</v>
      </c>
      <c r="S350" s="140">
        <v>0</v>
      </c>
      <c r="T350" s="141">
        <f>S350*H350</f>
        <v>0</v>
      </c>
      <c r="AR350" s="142" t="s">
        <v>132</v>
      </c>
      <c r="AT350" s="142" t="s">
        <v>128</v>
      </c>
      <c r="AU350" s="142" t="s">
        <v>81</v>
      </c>
      <c r="AY350" s="12" t="s">
        <v>127</v>
      </c>
      <c r="BE350" s="143">
        <f>IF(N350="základní",J350,0)</f>
        <v>0</v>
      </c>
      <c r="BF350" s="143">
        <f>IF(N350="snížená",J350,0)</f>
        <v>0</v>
      </c>
      <c r="BG350" s="143">
        <f>IF(N350="zákl. přenesená",J350,0)</f>
        <v>0</v>
      </c>
      <c r="BH350" s="143">
        <f>IF(N350="sníž. přenesená",J350,0)</f>
        <v>0</v>
      </c>
      <c r="BI350" s="143">
        <f>IF(N350="nulová",J350,0)</f>
        <v>0</v>
      </c>
      <c r="BJ350" s="12" t="s">
        <v>81</v>
      </c>
      <c r="BK350" s="143">
        <f>ROUND(I350*H350,2)</f>
        <v>0</v>
      </c>
      <c r="BL350" s="12" t="s">
        <v>132</v>
      </c>
      <c r="BM350" s="142" t="s">
        <v>541</v>
      </c>
    </row>
    <row r="351" spans="2:65" s="1" customFormat="1" ht="39">
      <c r="B351" s="27"/>
      <c r="D351" s="144" t="s">
        <v>133</v>
      </c>
      <c r="F351" s="145" t="s">
        <v>570</v>
      </c>
      <c r="I351" s="106"/>
      <c r="L351" s="27"/>
      <c r="M351" s="146"/>
      <c r="T351" s="51"/>
      <c r="AT351" s="12" t="s">
        <v>133</v>
      </c>
      <c r="AU351" s="12" t="s">
        <v>81</v>
      </c>
    </row>
    <row r="352" spans="2:65" s="1" customFormat="1" ht="16.5" customHeight="1">
      <c r="B352" s="27"/>
      <c r="C352" s="131">
        <v>127</v>
      </c>
      <c r="D352" s="131" t="s">
        <v>128</v>
      </c>
      <c r="E352" s="132" t="s">
        <v>571</v>
      </c>
      <c r="F352" s="133" t="s">
        <v>572</v>
      </c>
      <c r="G352" s="134" t="s">
        <v>131</v>
      </c>
      <c r="H352" s="135">
        <v>36</v>
      </c>
      <c r="I352" s="136"/>
      <c r="J352" s="137">
        <f>ROUND(I352*H352,2)</f>
        <v>0</v>
      </c>
      <c r="K352" s="138"/>
      <c r="L352" s="27"/>
      <c r="M352" s="139" t="s">
        <v>1</v>
      </c>
      <c r="N352" s="102" t="s">
        <v>38</v>
      </c>
      <c r="P352" s="140">
        <f>O352*H352</f>
        <v>0</v>
      </c>
      <c r="Q352" s="140">
        <v>0</v>
      </c>
      <c r="R352" s="140">
        <f>Q352*H352</f>
        <v>0</v>
      </c>
      <c r="S352" s="140">
        <v>0</v>
      </c>
      <c r="T352" s="141">
        <f>S352*H352</f>
        <v>0</v>
      </c>
      <c r="AR352" s="142" t="s">
        <v>132</v>
      </c>
      <c r="AT352" s="142" t="s">
        <v>128</v>
      </c>
      <c r="AU352" s="142" t="s">
        <v>81</v>
      </c>
      <c r="AY352" s="12" t="s">
        <v>127</v>
      </c>
      <c r="BE352" s="143">
        <f>IF(N352="základní",J352,0)</f>
        <v>0</v>
      </c>
      <c r="BF352" s="143">
        <f>IF(N352="snížená",J352,0)</f>
        <v>0</v>
      </c>
      <c r="BG352" s="143">
        <f>IF(N352="zákl. přenesená",J352,0)</f>
        <v>0</v>
      </c>
      <c r="BH352" s="143">
        <f>IF(N352="sníž. přenesená",J352,0)</f>
        <v>0</v>
      </c>
      <c r="BI352" s="143">
        <f>IF(N352="nulová",J352,0)</f>
        <v>0</v>
      </c>
      <c r="BJ352" s="12" t="s">
        <v>81</v>
      </c>
      <c r="BK352" s="143">
        <f>ROUND(I352*H352,2)</f>
        <v>0</v>
      </c>
      <c r="BL352" s="12" t="s">
        <v>132</v>
      </c>
      <c r="BM352" s="142" t="s">
        <v>547</v>
      </c>
    </row>
    <row r="353" spans="2:65" s="1" customFormat="1" ht="39">
      <c r="B353" s="27"/>
      <c r="D353" s="144" t="s">
        <v>133</v>
      </c>
      <c r="F353" s="145" t="s">
        <v>573</v>
      </c>
      <c r="I353" s="106"/>
      <c r="L353" s="27"/>
      <c r="M353" s="146"/>
      <c r="T353" s="51"/>
      <c r="AT353" s="12" t="s">
        <v>133</v>
      </c>
      <c r="AU353" s="12" t="s">
        <v>81</v>
      </c>
    </row>
    <row r="354" spans="2:65" s="1" customFormat="1" ht="21.75" customHeight="1">
      <c r="B354" s="27"/>
      <c r="C354" s="131">
        <v>128</v>
      </c>
      <c r="D354" s="131" t="s">
        <v>128</v>
      </c>
      <c r="E354" s="132" t="s">
        <v>574</v>
      </c>
      <c r="F354" s="133" t="s">
        <v>575</v>
      </c>
      <c r="G354" s="134" t="s">
        <v>131</v>
      </c>
      <c r="H354" s="135">
        <v>50</v>
      </c>
      <c r="I354" s="136"/>
      <c r="J354" s="137">
        <f>ROUND(I354*H354,2)</f>
        <v>0</v>
      </c>
      <c r="K354" s="138"/>
      <c r="L354" s="27"/>
      <c r="M354" s="139" t="s">
        <v>1</v>
      </c>
      <c r="N354" s="102" t="s">
        <v>38</v>
      </c>
      <c r="P354" s="140">
        <f>O354*H354</f>
        <v>0</v>
      </c>
      <c r="Q354" s="140">
        <v>0</v>
      </c>
      <c r="R354" s="140">
        <f>Q354*H354</f>
        <v>0</v>
      </c>
      <c r="S354" s="140">
        <v>0</v>
      </c>
      <c r="T354" s="141">
        <f>S354*H354</f>
        <v>0</v>
      </c>
      <c r="AR354" s="142" t="s">
        <v>132</v>
      </c>
      <c r="AT354" s="142" t="s">
        <v>128</v>
      </c>
      <c r="AU354" s="142" t="s">
        <v>81</v>
      </c>
      <c r="AY354" s="12" t="s">
        <v>127</v>
      </c>
      <c r="BE354" s="143">
        <f>IF(N354="základní",J354,0)</f>
        <v>0</v>
      </c>
      <c r="BF354" s="143">
        <f>IF(N354="snížená",J354,0)</f>
        <v>0</v>
      </c>
      <c r="BG354" s="143">
        <f>IF(N354="zákl. přenesená",J354,0)</f>
        <v>0</v>
      </c>
      <c r="BH354" s="143">
        <f>IF(N354="sníž. přenesená",J354,0)</f>
        <v>0</v>
      </c>
      <c r="BI354" s="143">
        <f>IF(N354="nulová",J354,0)</f>
        <v>0</v>
      </c>
      <c r="BJ354" s="12" t="s">
        <v>81</v>
      </c>
      <c r="BK354" s="143">
        <f>ROUND(I354*H354,2)</f>
        <v>0</v>
      </c>
      <c r="BL354" s="12" t="s">
        <v>132</v>
      </c>
      <c r="BM354" s="142" t="s">
        <v>576</v>
      </c>
    </row>
    <row r="355" spans="2:65" s="1" customFormat="1" ht="29.25">
      <c r="B355" s="27"/>
      <c r="D355" s="144" t="s">
        <v>133</v>
      </c>
      <c r="F355" s="145" t="s">
        <v>577</v>
      </c>
      <c r="I355" s="106"/>
      <c r="L355" s="27"/>
      <c r="M355" s="146"/>
      <c r="T355" s="51"/>
      <c r="AT355" s="12" t="s">
        <v>133</v>
      </c>
      <c r="AU355" s="12" t="s">
        <v>81</v>
      </c>
    </row>
    <row r="356" spans="2:65" s="1" customFormat="1" ht="16.5" customHeight="1">
      <c r="B356" s="27"/>
      <c r="C356" s="131">
        <v>129</v>
      </c>
      <c r="D356" s="131" t="s">
        <v>128</v>
      </c>
      <c r="E356" s="132" t="s">
        <v>578</v>
      </c>
      <c r="F356" s="133" t="s">
        <v>579</v>
      </c>
      <c r="G356" s="134" t="s">
        <v>131</v>
      </c>
      <c r="H356" s="135">
        <v>2</v>
      </c>
      <c r="I356" s="136"/>
      <c r="J356" s="137">
        <f>ROUND(I356*H356,2)</f>
        <v>0</v>
      </c>
      <c r="K356" s="138"/>
      <c r="L356" s="27"/>
      <c r="M356" s="139" t="s">
        <v>1</v>
      </c>
      <c r="N356" s="102" t="s">
        <v>38</v>
      </c>
      <c r="P356" s="140">
        <f>O356*H356</f>
        <v>0</v>
      </c>
      <c r="Q356" s="140">
        <v>0</v>
      </c>
      <c r="R356" s="140">
        <f>Q356*H356</f>
        <v>0</v>
      </c>
      <c r="S356" s="140">
        <v>0</v>
      </c>
      <c r="T356" s="141">
        <f>S356*H356</f>
        <v>0</v>
      </c>
      <c r="AR356" s="142" t="s">
        <v>132</v>
      </c>
      <c r="AT356" s="142" t="s">
        <v>128</v>
      </c>
      <c r="AU356" s="142" t="s">
        <v>81</v>
      </c>
      <c r="AY356" s="12" t="s">
        <v>127</v>
      </c>
      <c r="BE356" s="143">
        <f>IF(N356="základní",J356,0)</f>
        <v>0</v>
      </c>
      <c r="BF356" s="143">
        <f>IF(N356="snížená",J356,0)</f>
        <v>0</v>
      </c>
      <c r="BG356" s="143">
        <f>IF(N356="zákl. přenesená",J356,0)</f>
        <v>0</v>
      </c>
      <c r="BH356" s="143">
        <f>IF(N356="sníž. přenesená",J356,0)</f>
        <v>0</v>
      </c>
      <c r="BI356" s="143">
        <f>IF(N356="nulová",J356,0)</f>
        <v>0</v>
      </c>
      <c r="BJ356" s="12" t="s">
        <v>81</v>
      </c>
      <c r="BK356" s="143">
        <f>ROUND(I356*H356,2)</f>
        <v>0</v>
      </c>
      <c r="BL356" s="12" t="s">
        <v>132</v>
      </c>
      <c r="BM356" s="142" t="s">
        <v>580</v>
      </c>
    </row>
    <row r="357" spans="2:65" s="1" customFormat="1" ht="16.5" customHeight="1">
      <c r="B357" s="27"/>
      <c r="C357" s="131">
        <v>130</v>
      </c>
      <c r="D357" s="131" t="s">
        <v>128</v>
      </c>
      <c r="E357" s="132" t="s">
        <v>581</v>
      </c>
      <c r="F357" s="133" t="s">
        <v>582</v>
      </c>
      <c r="G357" s="134" t="s">
        <v>131</v>
      </c>
      <c r="H357" s="135">
        <v>2</v>
      </c>
      <c r="I357" s="136"/>
      <c r="J357" s="137">
        <f>ROUND(I357*H357,2)</f>
        <v>0</v>
      </c>
      <c r="K357" s="138"/>
      <c r="L357" s="27"/>
      <c r="M357" s="139" t="s">
        <v>1</v>
      </c>
      <c r="N357" s="102" t="s">
        <v>38</v>
      </c>
      <c r="P357" s="140">
        <f>O357*H357</f>
        <v>0</v>
      </c>
      <c r="Q357" s="140">
        <v>0</v>
      </c>
      <c r="R357" s="140">
        <f>Q357*H357</f>
        <v>0</v>
      </c>
      <c r="S357" s="140">
        <v>0</v>
      </c>
      <c r="T357" s="141">
        <f>S357*H357</f>
        <v>0</v>
      </c>
      <c r="AR357" s="142" t="s">
        <v>132</v>
      </c>
      <c r="AT357" s="142" t="s">
        <v>128</v>
      </c>
      <c r="AU357" s="142" t="s">
        <v>81</v>
      </c>
      <c r="AY357" s="12" t="s">
        <v>127</v>
      </c>
      <c r="BE357" s="143">
        <f>IF(N357="základní",J357,0)</f>
        <v>0</v>
      </c>
      <c r="BF357" s="143">
        <f>IF(N357="snížená",J357,0)</f>
        <v>0</v>
      </c>
      <c r="BG357" s="143">
        <f>IF(N357="zákl. přenesená",J357,0)</f>
        <v>0</v>
      </c>
      <c r="BH357" s="143">
        <f>IF(N357="sníž. přenesená",J357,0)</f>
        <v>0</v>
      </c>
      <c r="BI357" s="143">
        <f>IF(N357="nulová",J357,0)</f>
        <v>0</v>
      </c>
      <c r="BJ357" s="12" t="s">
        <v>81</v>
      </c>
      <c r="BK357" s="143">
        <f>ROUND(I357*H357,2)</f>
        <v>0</v>
      </c>
      <c r="BL357" s="12" t="s">
        <v>132</v>
      </c>
      <c r="BM357" s="142" t="s">
        <v>583</v>
      </c>
    </row>
    <row r="358" spans="2:65" s="1" customFormat="1" ht="29.25">
      <c r="B358" s="27"/>
      <c r="D358" s="144" t="s">
        <v>133</v>
      </c>
      <c r="F358" s="145" t="s">
        <v>584</v>
      </c>
      <c r="I358" s="106"/>
      <c r="L358" s="27"/>
      <c r="M358" s="146"/>
      <c r="T358" s="51"/>
      <c r="AT358" s="12" t="s">
        <v>133</v>
      </c>
      <c r="AU358" s="12" t="s">
        <v>81</v>
      </c>
    </row>
    <row r="359" spans="2:65" s="1" customFormat="1" ht="16.5" customHeight="1">
      <c r="B359" s="27"/>
      <c r="C359" s="131">
        <v>131</v>
      </c>
      <c r="D359" s="131" t="s">
        <v>128</v>
      </c>
      <c r="E359" s="132" t="s">
        <v>585</v>
      </c>
      <c r="F359" s="133" t="s">
        <v>586</v>
      </c>
      <c r="G359" s="134" t="s">
        <v>131</v>
      </c>
      <c r="H359" s="135">
        <v>2</v>
      </c>
      <c r="I359" s="136"/>
      <c r="J359" s="137">
        <f>ROUND(I359*H359,2)</f>
        <v>0</v>
      </c>
      <c r="K359" s="138"/>
      <c r="L359" s="27"/>
      <c r="M359" s="139" t="s">
        <v>1</v>
      </c>
      <c r="N359" s="102" t="s">
        <v>38</v>
      </c>
      <c r="P359" s="140">
        <f>O359*H359</f>
        <v>0</v>
      </c>
      <c r="Q359" s="140">
        <v>0</v>
      </c>
      <c r="R359" s="140">
        <f>Q359*H359</f>
        <v>0</v>
      </c>
      <c r="S359" s="140">
        <v>0</v>
      </c>
      <c r="T359" s="141">
        <f>S359*H359</f>
        <v>0</v>
      </c>
      <c r="AR359" s="142" t="s">
        <v>132</v>
      </c>
      <c r="AT359" s="142" t="s">
        <v>128</v>
      </c>
      <c r="AU359" s="142" t="s">
        <v>81</v>
      </c>
      <c r="AY359" s="12" t="s">
        <v>127</v>
      </c>
      <c r="BE359" s="143">
        <f>IF(N359="základní",J359,0)</f>
        <v>0</v>
      </c>
      <c r="BF359" s="143">
        <f>IF(N359="snížená",J359,0)</f>
        <v>0</v>
      </c>
      <c r="BG359" s="143">
        <f>IF(N359="zákl. přenesená",J359,0)</f>
        <v>0</v>
      </c>
      <c r="BH359" s="143">
        <f>IF(N359="sníž. přenesená",J359,0)</f>
        <v>0</v>
      </c>
      <c r="BI359" s="143">
        <f>IF(N359="nulová",J359,0)</f>
        <v>0</v>
      </c>
      <c r="BJ359" s="12" t="s">
        <v>81</v>
      </c>
      <c r="BK359" s="143">
        <f>ROUND(I359*H359,2)</f>
        <v>0</v>
      </c>
      <c r="BL359" s="12" t="s">
        <v>132</v>
      </c>
      <c r="BM359" s="142" t="s">
        <v>587</v>
      </c>
    </row>
    <row r="360" spans="2:65" s="1" customFormat="1" ht="29.25">
      <c r="B360" s="27"/>
      <c r="D360" s="144" t="s">
        <v>133</v>
      </c>
      <c r="F360" s="145" t="s">
        <v>588</v>
      </c>
      <c r="I360" s="106"/>
      <c r="L360" s="27"/>
      <c r="M360" s="146"/>
      <c r="T360" s="51"/>
      <c r="AT360" s="12" t="s">
        <v>133</v>
      </c>
      <c r="AU360" s="12" t="s">
        <v>81</v>
      </c>
    </row>
    <row r="361" spans="2:65" s="10" customFormat="1" ht="25.9" customHeight="1">
      <c r="B361" s="121"/>
      <c r="D361" s="122" t="s">
        <v>72</v>
      </c>
      <c r="E361" s="123" t="s">
        <v>589</v>
      </c>
      <c r="F361" s="123" t="s">
        <v>590</v>
      </c>
      <c r="I361" s="124"/>
      <c r="J361" s="125">
        <f>BK361</f>
        <v>0</v>
      </c>
      <c r="L361" s="121"/>
      <c r="M361" s="126"/>
      <c r="P361" s="127">
        <f>SUM(P362:P389)</f>
        <v>0</v>
      </c>
      <c r="R361" s="127">
        <f>SUM(R362:R389)</f>
        <v>0</v>
      </c>
      <c r="T361" s="128">
        <f>SUM(T362:T389)</f>
        <v>0</v>
      </c>
      <c r="AR361" s="122" t="s">
        <v>81</v>
      </c>
      <c r="AT361" s="129" t="s">
        <v>72</v>
      </c>
      <c r="AU361" s="129" t="s">
        <v>73</v>
      </c>
      <c r="AY361" s="122" t="s">
        <v>127</v>
      </c>
      <c r="BK361" s="130">
        <f>SUM(BK362:BK389)</f>
        <v>0</v>
      </c>
    </row>
    <row r="362" spans="2:65" s="1" customFormat="1" ht="16.5" customHeight="1">
      <c r="B362" s="27"/>
      <c r="C362" s="131">
        <v>132</v>
      </c>
      <c r="D362" s="131" t="s">
        <v>128</v>
      </c>
      <c r="E362" s="132" t="s">
        <v>591</v>
      </c>
      <c r="F362" s="133" t="s">
        <v>592</v>
      </c>
      <c r="G362" s="134" t="s">
        <v>131</v>
      </c>
      <c r="H362" s="135">
        <v>52</v>
      </c>
      <c r="I362" s="136"/>
      <c r="J362" s="137">
        <f>ROUND(I362*H362,2)</f>
        <v>0</v>
      </c>
      <c r="K362" s="138"/>
      <c r="L362" s="27"/>
      <c r="M362" s="139" t="s">
        <v>1</v>
      </c>
      <c r="N362" s="102" t="s">
        <v>38</v>
      </c>
      <c r="P362" s="140">
        <f>O362*H362</f>
        <v>0</v>
      </c>
      <c r="Q362" s="140">
        <v>0</v>
      </c>
      <c r="R362" s="140">
        <f>Q362*H362</f>
        <v>0</v>
      </c>
      <c r="S362" s="140">
        <v>0</v>
      </c>
      <c r="T362" s="141">
        <f>S362*H362</f>
        <v>0</v>
      </c>
      <c r="AR362" s="142" t="s">
        <v>132</v>
      </c>
      <c r="AT362" s="142" t="s">
        <v>128</v>
      </c>
      <c r="AU362" s="142" t="s">
        <v>81</v>
      </c>
      <c r="AY362" s="12" t="s">
        <v>127</v>
      </c>
      <c r="BE362" s="143">
        <f>IF(N362="základní",J362,0)</f>
        <v>0</v>
      </c>
      <c r="BF362" s="143">
        <f>IF(N362="snížená",J362,0)</f>
        <v>0</v>
      </c>
      <c r="BG362" s="143">
        <f>IF(N362="zákl. přenesená",J362,0)</f>
        <v>0</v>
      </c>
      <c r="BH362" s="143">
        <f>IF(N362="sníž. přenesená",J362,0)</f>
        <v>0</v>
      </c>
      <c r="BI362" s="143">
        <f>IF(N362="nulová",J362,0)</f>
        <v>0</v>
      </c>
      <c r="BJ362" s="12" t="s">
        <v>81</v>
      </c>
      <c r="BK362" s="143">
        <f>ROUND(I362*H362,2)</f>
        <v>0</v>
      </c>
      <c r="BL362" s="12" t="s">
        <v>132</v>
      </c>
      <c r="BM362" s="142" t="s">
        <v>593</v>
      </c>
    </row>
    <row r="363" spans="2:65" s="1" customFormat="1" ht="16.5" customHeight="1">
      <c r="B363" s="27"/>
      <c r="C363" s="131">
        <v>133</v>
      </c>
      <c r="D363" s="131" t="s">
        <v>128</v>
      </c>
      <c r="E363" s="132" t="s">
        <v>594</v>
      </c>
      <c r="F363" s="133" t="s">
        <v>595</v>
      </c>
      <c r="G363" s="134" t="s">
        <v>131</v>
      </c>
      <c r="H363" s="135">
        <v>2</v>
      </c>
      <c r="I363" s="136"/>
      <c r="J363" s="137">
        <f>ROUND(I363*H363,2)</f>
        <v>0</v>
      </c>
      <c r="K363" s="138"/>
      <c r="L363" s="27"/>
      <c r="M363" s="139" t="s">
        <v>1</v>
      </c>
      <c r="N363" s="102" t="s">
        <v>38</v>
      </c>
      <c r="P363" s="140">
        <f>O363*H363</f>
        <v>0</v>
      </c>
      <c r="Q363" s="140">
        <v>0</v>
      </c>
      <c r="R363" s="140">
        <f>Q363*H363</f>
        <v>0</v>
      </c>
      <c r="S363" s="140">
        <v>0</v>
      </c>
      <c r="T363" s="141">
        <f>S363*H363</f>
        <v>0</v>
      </c>
      <c r="AR363" s="142" t="s">
        <v>132</v>
      </c>
      <c r="AT363" s="142" t="s">
        <v>128</v>
      </c>
      <c r="AU363" s="142" t="s">
        <v>81</v>
      </c>
      <c r="AY363" s="12" t="s">
        <v>127</v>
      </c>
      <c r="BE363" s="143">
        <f>IF(N363="základní",J363,0)</f>
        <v>0</v>
      </c>
      <c r="BF363" s="143">
        <f>IF(N363="snížená",J363,0)</f>
        <v>0</v>
      </c>
      <c r="BG363" s="143">
        <f>IF(N363="zákl. přenesená",J363,0)</f>
        <v>0</v>
      </c>
      <c r="BH363" s="143">
        <f>IF(N363="sníž. přenesená",J363,0)</f>
        <v>0</v>
      </c>
      <c r="BI363" s="143">
        <f>IF(N363="nulová",J363,0)</f>
        <v>0</v>
      </c>
      <c r="BJ363" s="12" t="s">
        <v>81</v>
      </c>
      <c r="BK363" s="143">
        <f>ROUND(I363*H363,2)</f>
        <v>0</v>
      </c>
      <c r="BL363" s="12" t="s">
        <v>132</v>
      </c>
      <c r="BM363" s="142" t="s">
        <v>596</v>
      </c>
    </row>
    <row r="364" spans="2:65" s="1" customFormat="1" ht="16.5" customHeight="1">
      <c r="B364" s="27"/>
      <c r="C364" s="131">
        <v>134</v>
      </c>
      <c r="D364" s="131" t="s">
        <v>128</v>
      </c>
      <c r="E364" s="132" t="s">
        <v>597</v>
      </c>
      <c r="F364" s="133" t="s">
        <v>598</v>
      </c>
      <c r="G364" s="134" t="s">
        <v>131</v>
      </c>
      <c r="H364" s="135">
        <v>1</v>
      </c>
      <c r="I364" s="136"/>
      <c r="J364" s="137">
        <f>ROUND(I364*H364,2)</f>
        <v>0</v>
      </c>
      <c r="K364" s="138"/>
      <c r="L364" s="27"/>
      <c r="M364" s="139" t="s">
        <v>1</v>
      </c>
      <c r="N364" s="102" t="s">
        <v>38</v>
      </c>
      <c r="P364" s="140">
        <f>O364*H364</f>
        <v>0</v>
      </c>
      <c r="Q364" s="140">
        <v>0</v>
      </c>
      <c r="R364" s="140">
        <f>Q364*H364</f>
        <v>0</v>
      </c>
      <c r="S364" s="140">
        <v>0</v>
      </c>
      <c r="T364" s="141">
        <f>S364*H364</f>
        <v>0</v>
      </c>
      <c r="AR364" s="142" t="s">
        <v>132</v>
      </c>
      <c r="AT364" s="142" t="s">
        <v>128</v>
      </c>
      <c r="AU364" s="142" t="s">
        <v>81</v>
      </c>
      <c r="AY364" s="12" t="s">
        <v>127</v>
      </c>
      <c r="BE364" s="143">
        <f>IF(N364="základní",J364,0)</f>
        <v>0</v>
      </c>
      <c r="BF364" s="143">
        <f>IF(N364="snížená",J364,0)</f>
        <v>0</v>
      </c>
      <c r="BG364" s="143">
        <f>IF(N364="zákl. přenesená",J364,0)</f>
        <v>0</v>
      </c>
      <c r="BH364" s="143">
        <f>IF(N364="sníž. přenesená",J364,0)</f>
        <v>0</v>
      </c>
      <c r="BI364" s="143">
        <f>IF(N364="nulová",J364,0)</f>
        <v>0</v>
      </c>
      <c r="BJ364" s="12" t="s">
        <v>81</v>
      </c>
      <c r="BK364" s="143">
        <f>ROUND(I364*H364,2)</f>
        <v>0</v>
      </c>
      <c r="BL364" s="12" t="s">
        <v>132</v>
      </c>
      <c r="BM364" s="142" t="s">
        <v>599</v>
      </c>
    </row>
    <row r="365" spans="2:65" s="1" customFormat="1" ht="29.25">
      <c r="B365" s="27"/>
      <c r="D365" s="144" t="s">
        <v>133</v>
      </c>
      <c r="F365" s="145" t="s">
        <v>600</v>
      </c>
      <c r="I365" s="106"/>
      <c r="L365" s="27"/>
      <c r="M365" s="146"/>
      <c r="T365" s="51"/>
      <c r="AT365" s="12" t="s">
        <v>133</v>
      </c>
      <c r="AU365" s="12" t="s">
        <v>81</v>
      </c>
    </row>
    <row r="366" spans="2:65" s="1" customFormat="1" ht="16.5" customHeight="1">
      <c r="B366" s="27"/>
      <c r="C366" s="131">
        <v>135</v>
      </c>
      <c r="D366" s="131" t="s">
        <v>128</v>
      </c>
      <c r="E366" s="132" t="s">
        <v>601</v>
      </c>
      <c r="F366" s="133" t="s">
        <v>602</v>
      </c>
      <c r="G366" s="134" t="s">
        <v>131</v>
      </c>
      <c r="H366" s="135">
        <v>4</v>
      </c>
      <c r="I366" s="136"/>
      <c r="J366" s="137">
        <f>ROUND(I366*H366,2)</f>
        <v>0</v>
      </c>
      <c r="K366" s="138"/>
      <c r="L366" s="27"/>
      <c r="M366" s="139" t="s">
        <v>1</v>
      </c>
      <c r="N366" s="102" t="s">
        <v>38</v>
      </c>
      <c r="P366" s="140">
        <f>O366*H366</f>
        <v>0</v>
      </c>
      <c r="Q366" s="140">
        <v>0</v>
      </c>
      <c r="R366" s="140">
        <f>Q366*H366</f>
        <v>0</v>
      </c>
      <c r="S366" s="140">
        <v>0</v>
      </c>
      <c r="T366" s="141">
        <f>S366*H366</f>
        <v>0</v>
      </c>
      <c r="AR366" s="142" t="s">
        <v>132</v>
      </c>
      <c r="AT366" s="142" t="s">
        <v>128</v>
      </c>
      <c r="AU366" s="142" t="s">
        <v>81</v>
      </c>
      <c r="AY366" s="12" t="s">
        <v>127</v>
      </c>
      <c r="BE366" s="143">
        <f>IF(N366="základní",J366,0)</f>
        <v>0</v>
      </c>
      <c r="BF366" s="143">
        <f>IF(N366="snížená",J366,0)</f>
        <v>0</v>
      </c>
      <c r="BG366" s="143">
        <f>IF(N366="zákl. přenesená",J366,0)</f>
        <v>0</v>
      </c>
      <c r="BH366" s="143">
        <f>IF(N366="sníž. přenesená",J366,0)</f>
        <v>0</v>
      </c>
      <c r="BI366" s="143">
        <f>IF(N366="nulová",J366,0)</f>
        <v>0</v>
      </c>
      <c r="BJ366" s="12" t="s">
        <v>81</v>
      </c>
      <c r="BK366" s="143">
        <f>ROUND(I366*H366,2)</f>
        <v>0</v>
      </c>
      <c r="BL366" s="12" t="s">
        <v>132</v>
      </c>
      <c r="BM366" s="142" t="s">
        <v>603</v>
      </c>
    </row>
    <row r="367" spans="2:65" s="1" customFormat="1" ht="19.5">
      <c r="B367" s="27"/>
      <c r="D367" s="144" t="s">
        <v>133</v>
      </c>
      <c r="F367" s="145" t="s">
        <v>604</v>
      </c>
      <c r="I367" s="106"/>
      <c r="L367" s="27"/>
      <c r="M367" s="146"/>
      <c r="T367" s="51"/>
      <c r="AT367" s="12" t="s">
        <v>133</v>
      </c>
      <c r="AU367" s="12" t="s">
        <v>81</v>
      </c>
    </row>
    <row r="368" spans="2:65" s="1" customFormat="1" ht="16.5" customHeight="1">
      <c r="B368" s="27"/>
      <c r="C368" s="131">
        <v>136</v>
      </c>
      <c r="D368" s="131" t="s">
        <v>128</v>
      </c>
      <c r="E368" s="132" t="s">
        <v>605</v>
      </c>
      <c r="F368" s="133" t="s">
        <v>606</v>
      </c>
      <c r="G368" s="134" t="s">
        <v>131</v>
      </c>
      <c r="H368" s="135">
        <v>30</v>
      </c>
      <c r="I368" s="136"/>
      <c r="J368" s="137">
        <f>ROUND(I368*H368,2)</f>
        <v>0</v>
      </c>
      <c r="K368" s="138"/>
      <c r="L368" s="27"/>
      <c r="M368" s="139" t="s">
        <v>1</v>
      </c>
      <c r="N368" s="102" t="s">
        <v>38</v>
      </c>
      <c r="P368" s="140">
        <f>O368*H368</f>
        <v>0</v>
      </c>
      <c r="Q368" s="140">
        <v>0</v>
      </c>
      <c r="R368" s="140">
        <f>Q368*H368</f>
        <v>0</v>
      </c>
      <c r="S368" s="140">
        <v>0</v>
      </c>
      <c r="T368" s="141">
        <f>S368*H368</f>
        <v>0</v>
      </c>
      <c r="AR368" s="142" t="s">
        <v>132</v>
      </c>
      <c r="AT368" s="142" t="s">
        <v>128</v>
      </c>
      <c r="AU368" s="142" t="s">
        <v>81</v>
      </c>
      <c r="AY368" s="12" t="s">
        <v>127</v>
      </c>
      <c r="BE368" s="143">
        <f>IF(N368="základní",J368,0)</f>
        <v>0</v>
      </c>
      <c r="BF368" s="143">
        <f>IF(N368="snížená",J368,0)</f>
        <v>0</v>
      </c>
      <c r="BG368" s="143">
        <f>IF(N368="zákl. přenesená",J368,0)</f>
        <v>0</v>
      </c>
      <c r="BH368" s="143">
        <f>IF(N368="sníž. přenesená",J368,0)</f>
        <v>0</v>
      </c>
      <c r="BI368" s="143">
        <f>IF(N368="nulová",J368,0)</f>
        <v>0</v>
      </c>
      <c r="BJ368" s="12" t="s">
        <v>81</v>
      </c>
      <c r="BK368" s="143">
        <f>ROUND(I368*H368,2)</f>
        <v>0</v>
      </c>
      <c r="BL368" s="12" t="s">
        <v>132</v>
      </c>
      <c r="BM368" s="142" t="s">
        <v>607</v>
      </c>
    </row>
    <row r="369" spans="2:65" s="1" customFormat="1" ht="29.25">
      <c r="B369" s="27"/>
      <c r="D369" s="144" t="s">
        <v>133</v>
      </c>
      <c r="F369" s="145" t="s">
        <v>608</v>
      </c>
      <c r="I369" s="106"/>
      <c r="L369" s="27"/>
      <c r="M369" s="146"/>
      <c r="T369" s="51"/>
      <c r="AT369" s="12" t="s">
        <v>133</v>
      </c>
      <c r="AU369" s="12" t="s">
        <v>81</v>
      </c>
    </row>
    <row r="370" spans="2:65" s="1" customFormat="1" ht="16.5" customHeight="1">
      <c r="B370" s="27"/>
      <c r="C370" s="131">
        <v>137</v>
      </c>
      <c r="D370" s="131" t="s">
        <v>128</v>
      </c>
      <c r="E370" s="132" t="s">
        <v>609</v>
      </c>
      <c r="F370" s="133" t="s">
        <v>610</v>
      </c>
      <c r="G370" s="134" t="s">
        <v>131</v>
      </c>
      <c r="H370" s="135">
        <v>17</v>
      </c>
      <c r="I370" s="136"/>
      <c r="J370" s="137">
        <f>ROUND(I370*H370,2)</f>
        <v>0</v>
      </c>
      <c r="K370" s="138"/>
      <c r="L370" s="27"/>
      <c r="M370" s="139" t="s">
        <v>1</v>
      </c>
      <c r="N370" s="102" t="s">
        <v>38</v>
      </c>
      <c r="P370" s="140">
        <f>O370*H370</f>
        <v>0</v>
      </c>
      <c r="Q370" s="140">
        <v>0</v>
      </c>
      <c r="R370" s="140">
        <f>Q370*H370</f>
        <v>0</v>
      </c>
      <c r="S370" s="140">
        <v>0</v>
      </c>
      <c r="T370" s="141">
        <f>S370*H370</f>
        <v>0</v>
      </c>
      <c r="AR370" s="142" t="s">
        <v>132</v>
      </c>
      <c r="AT370" s="142" t="s">
        <v>128</v>
      </c>
      <c r="AU370" s="142" t="s">
        <v>81</v>
      </c>
      <c r="AY370" s="12" t="s">
        <v>127</v>
      </c>
      <c r="BE370" s="143">
        <f>IF(N370="základní",J370,0)</f>
        <v>0</v>
      </c>
      <c r="BF370" s="143">
        <f>IF(N370="snížená",J370,0)</f>
        <v>0</v>
      </c>
      <c r="BG370" s="143">
        <f>IF(N370="zákl. přenesená",J370,0)</f>
        <v>0</v>
      </c>
      <c r="BH370" s="143">
        <f>IF(N370="sníž. přenesená",J370,0)</f>
        <v>0</v>
      </c>
      <c r="BI370" s="143">
        <f>IF(N370="nulová",J370,0)</f>
        <v>0</v>
      </c>
      <c r="BJ370" s="12" t="s">
        <v>81</v>
      </c>
      <c r="BK370" s="143">
        <f>ROUND(I370*H370,2)</f>
        <v>0</v>
      </c>
      <c r="BL370" s="12" t="s">
        <v>132</v>
      </c>
      <c r="BM370" s="142" t="s">
        <v>611</v>
      </c>
    </row>
    <row r="371" spans="2:65" s="1" customFormat="1" ht="29.25">
      <c r="B371" s="27"/>
      <c r="D371" s="144" t="s">
        <v>133</v>
      </c>
      <c r="F371" s="145" t="s">
        <v>612</v>
      </c>
      <c r="I371" s="106"/>
      <c r="L371" s="27"/>
      <c r="M371" s="146"/>
      <c r="T371" s="51"/>
      <c r="AT371" s="12" t="s">
        <v>133</v>
      </c>
      <c r="AU371" s="12" t="s">
        <v>81</v>
      </c>
    </row>
    <row r="372" spans="2:65" s="1" customFormat="1" ht="16.5" customHeight="1">
      <c r="B372" s="27"/>
      <c r="C372" s="131">
        <v>138</v>
      </c>
      <c r="D372" s="131" t="s">
        <v>128</v>
      </c>
      <c r="E372" s="132" t="s">
        <v>613</v>
      </c>
      <c r="F372" s="133" t="s">
        <v>614</v>
      </c>
      <c r="G372" s="134" t="s">
        <v>131</v>
      </c>
      <c r="H372" s="135">
        <v>2</v>
      </c>
      <c r="I372" s="136"/>
      <c r="J372" s="137">
        <f>ROUND(I372*H372,2)</f>
        <v>0</v>
      </c>
      <c r="K372" s="138"/>
      <c r="L372" s="27"/>
      <c r="M372" s="139" t="s">
        <v>1</v>
      </c>
      <c r="N372" s="102" t="s">
        <v>38</v>
      </c>
      <c r="P372" s="140">
        <f>O372*H372</f>
        <v>0</v>
      </c>
      <c r="Q372" s="140">
        <v>0</v>
      </c>
      <c r="R372" s="140">
        <f>Q372*H372</f>
        <v>0</v>
      </c>
      <c r="S372" s="140">
        <v>0</v>
      </c>
      <c r="T372" s="141">
        <f>S372*H372</f>
        <v>0</v>
      </c>
      <c r="AR372" s="142" t="s">
        <v>132</v>
      </c>
      <c r="AT372" s="142" t="s">
        <v>128</v>
      </c>
      <c r="AU372" s="142" t="s">
        <v>81</v>
      </c>
      <c r="AY372" s="12" t="s">
        <v>127</v>
      </c>
      <c r="BE372" s="143">
        <f>IF(N372="základní",J372,0)</f>
        <v>0</v>
      </c>
      <c r="BF372" s="143">
        <f>IF(N372="snížená",J372,0)</f>
        <v>0</v>
      </c>
      <c r="BG372" s="143">
        <f>IF(N372="zákl. přenesená",J372,0)</f>
        <v>0</v>
      </c>
      <c r="BH372" s="143">
        <f>IF(N372="sníž. přenesená",J372,0)</f>
        <v>0</v>
      </c>
      <c r="BI372" s="143">
        <f>IF(N372="nulová",J372,0)</f>
        <v>0</v>
      </c>
      <c r="BJ372" s="12" t="s">
        <v>81</v>
      </c>
      <c r="BK372" s="143">
        <f>ROUND(I372*H372,2)</f>
        <v>0</v>
      </c>
      <c r="BL372" s="12" t="s">
        <v>132</v>
      </c>
      <c r="BM372" s="142" t="s">
        <v>615</v>
      </c>
    </row>
    <row r="373" spans="2:65" s="1" customFormat="1" ht="29.25">
      <c r="B373" s="27"/>
      <c r="D373" s="144" t="s">
        <v>133</v>
      </c>
      <c r="F373" s="145" t="s">
        <v>616</v>
      </c>
      <c r="I373" s="106"/>
      <c r="L373" s="27"/>
      <c r="M373" s="146"/>
      <c r="T373" s="51"/>
      <c r="AT373" s="12" t="s">
        <v>133</v>
      </c>
      <c r="AU373" s="12" t="s">
        <v>81</v>
      </c>
    </row>
    <row r="374" spans="2:65" s="1" customFormat="1" ht="16.5" customHeight="1">
      <c r="B374" s="27"/>
      <c r="C374" s="131">
        <v>139</v>
      </c>
      <c r="D374" s="131" t="s">
        <v>128</v>
      </c>
      <c r="E374" s="132" t="s">
        <v>617</v>
      </c>
      <c r="F374" s="133" t="s">
        <v>618</v>
      </c>
      <c r="G374" s="134" t="s">
        <v>131</v>
      </c>
      <c r="H374" s="135">
        <v>27</v>
      </c>
      <c r="I374" s="136"/>
      <c r="J374" s="137">
        <f>ROUND(I374*H374,2)</f>
        <v>0</v>
      </c>
      <c r="K374" s="138"/>
      <c r="L374" s="27"/>
      <c r="M374" s="139" t="s">
        <v>1</v>
      </c>
      <c r="N374" s="102" t="s">
        <v>38</v>
      </c>
      <c r="P374" s="140">
        <f>O374*H374</f>
        <v>0</v>
      </c>
      <c r="Q374" s="140">
        <v>0</v>
      </c>
      <c r="R374" s="140">
        <f>Q374*H374</f>
        <v>0</v>
      </c>
      <c r="S374" s="140">
        <v>0</v>
      </c>
      <c r="T374" s="141">
        <f>S374*H374</f>
        <v>0</v>
      </c>
      <c r="AR374" s="142" t="s">
        <v>132</v>
      </c>
      <c r="AT374" s="142" t="s">
        <v>128</v>
      </c>
      <c r="AU374" s="142" t="s">
        <v>81</v>
      </c>
      <c r="AY374" s="12" t="s">
        <v>127</v>
      </c>
      <c r="BE374" s="143">
        <f>IF(N374="základní",J374,0)</f>
        <v>0</v>
      </c>
      <c r="BF374" s="143">
        <f>IF(N374="snížená",J374,0)</f>
        <v>0</v>
      </c>
      <c r="BG374" s="143">
        <f>IF(N374="zákl. přenesená",J374,0)</f>
        <v>0</v>
      </c>
      <c r="BH374" s="143">
        <f>IF(N374="sníž. přenesená",J374,0)</f>
        <v>0</v>
      </c>
      <c r="BI374" s="143">
        <f>IF(N374="nulová",J374,0)</f>
        <v>0</v>
      </c>
      <c r="BJ374" s="12" t="s">
        <v>81</v>
      </c>
      <c r="BK374" s="143">
        <f>ROUND(I374*H374,2)</f>
        <v>0</v>
      </c>
      <c r="BL374" s="12" t="s">
        <v>132</v>
      </c>
      <c r="BM374" s="142" t="s">
        <v>619</v>
      </c>
    </row>
    <row r="375" spans="2:65" s="1" customFormat="1" ht="19.5">
      <c r="B375" s="27"/>
      <c r="D375" s="144" t="s">
        <v>133</v>
      </c>
      <c r="F375" s="145" t="s">
        <v>620</v>
      </c>
      <c r="I375" s="106"/>
      <c r="L375" s="27"/>
      <c r="M375" s="146"/>
      <c r="T375" s="51"/>
      <c r="AT375" s="12" t="s">
        <v>133</v>
      </c>
      <c r="AU375" s="12" t="s">
        <v>81</v>
      </c>
    </row>
    <row r="376" spans="2:65" s="1" customFormat="1" ht="16.5" customHeight="1">
      <c r="B376" s="27"/>
      <c r="C376" s="131">
        <v>140</v>
      </c>
      <c r="D376" s="131" t="s">
        <v>128</v>
      </c>
      <c r="E376" s="132" t="s">
        <v>621</v>
      </c>
      <c r="F376" s="133" t="s">
        <v>622</v>
      </c>
      <c r="G376" s="134" t="s">
        <v>131</v>
      </c>
      <c r="H376" s="135">
        <v>1</v>
      </c>
      <c r="I376" s="136"/>
      <c r="J376" s="137">
        <f>ROUND(I376*H376,2)</f>
        <v>0</v>
      </c>
      <c r="K376" s="138"/>
      <c r="L376" s="27"/>
      <c r="M376" s="139" t="s">
        <v>1</v>
      </c>
      <c r="N376" s="102" t="s">
        <v>38</v>
      </c>
      <c r="P376" s="140">
        <f>O376*H376</f>
        <v>0</v>
      </c>
      <c r="Q376" s="140">
        <v>0</v>
      </c>
      <c r="R376" s="140">
        <f>Q376*H376</f>
        <v>0</v>
      </c>
      <c r="S376" s="140">
        <v>0</v>
      </c>
      <c r="T376" s="141">
        <f>S376*H376</f>
        <v>0</v>
      </c>
      <c r="AR376" s="142" t="s">
        <v>132</v>
      </c>
      <c r="AT376" s="142" t="s">
        <v>128</v>
      </c>
      <c r="AU376" s="142" t="s">
        <v>81</v>
      </c>
      <c r="AY376" s="12" t="s">
        <v>127</v>
      </c>
      <c r="BE376" s="143">
        <f>IF(N376="základní",J376,0)</f>
        <v>0</v>
      </c>
      <c r="BF376" s="143">
        <f>IF(N376="snížená",J376,0)</f>
        <v>0</v>
      </c>
      <c r="BG376" s="143">
        <f>IF(N376="zákl. přenesená",J376,0)</f>
        <v>0</v>
      </c>
      <c r="BH376" s="143">
        <f>IF(N376="sníž. přenesená",J376,0)</f>
        <v>0</v>
      </c>
      <c r="BI376" s="143">
        <f>IF(N376="nulová",J376,0)</f>
        <v>0</v>
      </c>
      <c r="BJ376" s="12" t="s">
        <v>81</v>
      </c>
      <c r="BK376" s="143">
        <f>ROUND(I376*H376,2)</f>
        <v>0</v>
      </c>
      <c r="BL376" s="12" t="s">
        <v>132</v>
      </c>
      <c r="BM376" s="142" t="s">
        <v>623</v>
      </c>
    </row>
    <row r="377" spans="2:65" s="1" customFormat="1" ht="29.25">
      <c r="B377" s="27"/>
      <c r="D377" s="144" t="s">
        <v>133</v>
      </c>
      <c r="F377" s="145" t="s">
        <v>624</v>
      </c>
      <c r="I377" s="106"/>
      <c r="L377" s="27"/>
      <c r="M377" s="146"/>
      <c r="T377" s="51"/>
      <c r="AT377" s="12" t="s">
        <v>133</v>
      </c>
      <c r="AU377" s="12" t="s">
        <v>81</v>
      </c>
    </row>
    <row r="378" spans="2:65" s="1" customFormat="1" ht="16.5" customHeight="1">
      <c r="B378" s="27"/>
      <c r="C378" s="131">
        <v>141</v>
      </c>
      <c r="D378" s="131" t="s">
        <v>128</v>
      </c>
      <c r="E378" s="132" t="s">
        <v>625</v>
      </c>
      <c r="F378" s="133" t="s">
        <v>626</v>
      </c>
      <c r="G378" s="134" t="s">
        <v>131</v>
      </c>
      <c r="H378" s="135">
        <v>1</v>
      </c>
      <c r="I378" s="136"/>
      <c r="J378" s="137">
        <f>ROUND(I378*H378,2)</f>
        <v>0</v>
      </c>
      <c r="K378" s="138"/>
      <c r="L378" s="27"/>
      <c r="M378" s="139" t="s">
        <v>1</v>
      </c>
      <c r="N378" s="102" t="s">
        <v>38</v>
      </c>
      <c r="P378" s="140">
        <f>O378*H378</f>
        <v>0</v>
      </c>
      <c r="Q378" s="140">
        <v>0</v>
      </c>
      <c r="R378" s="140">
        <f>Q378*H378</f>
        <v>0</v>
      </c>
      <c r="S378" s="140">
        <v>0</v>
      </c>
      <c r="T378" s="141">
        <f>S378*H378</f>
        <v>0</v>
      </c>
      <c r="AR378" s="142" t="s">
        <v>132</v>
      </c>
      <c r="AT378" s="142" t="s">
        <v>128</v>
      </c>
      <c r="AU378" s="142" t="s">
        <v>81</v>
      </c>
      <c r="AY378" s="12" t="s">
        <v>127</v>
      </c>
      <c r="BE378" s="143">
        <f>IF(N378="základní",J378,0)</f>
        <v>0</v>
      </c>
      <c r="BF378" s="143">
        <f>IF(N378="snížená",J378,0)</f>
        <v>0</v>
      </c>
      <c r="BG378" s="143">
        <f>IF(N378="zákl. přenesená",J378,0)</f>
        <v>0</v>
      </c>
      <c r="BH378" s="143">
        <f>IF(N378="sníž. přenesená",J378,0)</f>
        <v>0</v>
      </c>
      <c r="BI378" s="143">
        <f>IF(N378="nulová",J378,0)</f>
        <v>0</v>
      </c>
      <c r="BJ378" s="12" t="s">
        <v>81</v>
      </c>
      <c r="BK378" s="143">
        <f>ROUND(I378*H378,2)</f>
        <v>0</v>
      </c>
      <c r="BL378" s="12" t="s">
        <v>132</v>
      </c>
      <c r="BM378" s="142" t="s">
        <v>627</v>
      </c>
    </row>
    <row r="379" spans="2:65" s="1" customFormat="1" ht="39">
      <c r="B379" s="27"/>
      <c r="D379" s="144" t="s">
        <v>133</v>
      </c>
      <c r="F379" s="145" t="s">
        <v>628</v>
      </c>
      <c r="I379" s="106"/>
      <c r="L379" s="27"/>
      <c r="M379" s="146"/>
      <c r="T379" s="51"/>
      <c r="AT379" s="12" t="s">
        <v>133</v>
      </c>
      <c r="AU379" s="12" t="s">
        <v>81</v>
      </c>
    </row>
    <row r="380" spans="2:65" s="1" customFormat="1" ht="16.5" customHeight="1">
      <c r="B380" s="27"/>
      <c r="C380" s="131">
        <v>142</v>
      </c>
      <c r="D380" s="131" t="s">
        <v>128</v>
      </c>
      <c r="E380" s="132" t="s">
        <v>629</v>
      </c>
      <c r="F380" s="133" t="s">
        <v>630</v>
      </c>
      <c r="G380" s="134" t="s">
        <v>131</v>
      </c>
      <c r="H380" s="135">
        <v>1</v>
      </c>
      <c r="I380" s="136"/>
      <c r="J380" s="137">
        <f>ROUND(I380*H380,2)</f>
        <v>0</v>
      </c>
      <c r="K380" s="138"/>
      <c r="L380" s="27"/>
      <c r="M380" s="139" t="s">
        <v>1</v>
      </c>
      <c r="N380" s="102" t="s">
        <v>38</v>
      </c>
      <c r="P380" s="140">
        <f>O380*H380</f>
        <v>0</v>
      </c>
      <c r="Q380" s="140">
        <v>0</v>
      </c>
      <c r="R380" s="140">
        <f>Q380*H380</f>
        <v>0</v>
      </c>
      <c r="S380" s="140">
        <v>0</v>
      </c>
      <c r="T380" s="141">
        <f>S380*H380</f>
        <v>0</v>
      </c>
      <c r="AR380" s="142" t="s">
        <v>132</v>
      </c>
      <c r="AT380" s="142" t="s">
        <v>128</v>
      </c>
      <c r="AU380" s="142" t="s">
        <v>81</v>
      </c>
      <c r="AY380" s="12" t="s">
        <v>127</v>
      </c>
      <c r="BE380" s="143">
        <f>IF(N380="základní",J380,0)</f>
        <v>0</v>
      </c>
      <c r="BF380" s="143">
        <f>IF(N380="snížená",J380,0)</f>
        <v>0</v>
      </c>
      <c r="BG380" s="143">
        <f>IF(N380="zákl. přenesená",J380,0)</f>
        <v>0</v>
      </c>
      <c r="BH380" s="143">
        <f>IF(N380="sníž. přenesená",J380,0)</f>
        <v>0</v>
      </c>
      <c r="BI380" s="143">
        <f>IF(N380="nulová",J380,0)</f>
        <v>0</v>
      </c>
      <c r="BJ380" s="12" t="s">
        <v>81</v>
      </c>
      <c r="BK380" s="143">
        <f>ROUND(I380*H380,2)</f>
        <v>0</v>
      </c>
      <c r="BL380" s="12" t="s">
        <v>132</v>
      </c>
      <c r="BM380" s="142" t="s">
        <v>631</v>
      </c>
    </row>
    <row r="381" spans="2:65" s="1" customFormat="1" ht="39">
      <c r="B381" s="27"/>
      <c r="D381" s="144" t="s">
        <v>133</v>
      </c>
      <c r="F381" s="145" t="s">
        <v>632</v>
      </c>
      <c r="I381" s="106"/>
      <c r="L381" s="27"/>
      <c r="M381" s="146"/>
      <c r="T381" s="51"/>
      <c r="AT381" s="12" t="s">
        <v>133</v>
      </c>
      <c r="AU381" s="12" t="s">
        <v>81</v>
      </c>
    </row>
    <row r="382" spans="2:65" s="1" customFormat="1" ht="16.5" customHeight="1">
      <c r="B382" s="27"/>
      <c r="C382" s="131">
        <v>143</v>
      </c>
      <c r="D382" s="131" t="s">
        <v>128</v>
      </c>
      <c r="E382" s="132" t="s">
        <v>633</v>
      </c>
      <c r="F382" s="133" t="s">
        <v>634</v>
      </c>
      <c r="G382" s="134" t="s">
        <v>131</v>
      </c>
      <c r="H382" s="135">
        <v>1</v>
      </c>
      <c r="I382" s="136"/>
      <c r="J382" s="137">
        <f>ROUND(I382*H382,2)</f>
        <v>0</v>
      </c>
      <c r="K382" s="138"/>
      <c r="L382" s="27"/>
      <c r="M382" s="139" t="s">
        <v>1</v>
      </c>
      <c r="N382" s="102" t="s">
        <v>38</v>
      </c>
      <c r="P382" s="140">
        <f>O382*H382</f>
        <v>0</v>
      </c>
      <c r="Q382" s="140">
        <v>0</v>
      </c>
      <c r="R382" s="140">
        <f>Q382*H382</f>
        <v>0</v>
      </c>
      <c r="S382" s="140">
        <v>0</v>
      </c>
      <c r="T382" s="141">
        <f>S382*H382</f>
        <v>0</v>
      </c>
      <c r="AR382" s="142" t="s">
        <v>132</v>
      </c>
      <c r="AT382" s="142" t="s">
        <v>128</v>
      </c>
      <c r="AU382" s="142" t="s">
        <v>81</v>
      </c>
      <c r="AY382" s="12" t="s">
        <v>127</v>
      </c>
      <c r="BE382" s="143">
        <f>IF(N382="základní",J382,0)</f>
        <v>0</v>
      </c>
      <c r="BF382" s="143">
        <f>IF(N382="snížená",J382,0)</f>
        <v>0</v>
      </c>
      <c r="BG382" s="143">
        <f>IF(N382="zákl. přenesená",J382,0)</f>
        <v>0</v>
      </c>
      <c r="BH382" s="143">
        <f>IF(N382="sníž. přenesená",J382,0)</f>
        <v>0</v>
      </c>
      <c r="BI382" s="143">
        <f>IF(N382="nulová",J382,0)</f>
        <v>0</v>
      </c>
      <c r="BJ382" s="12" t="s">
        <v>81</v>
      </c>
      <c r="BK382" s="143">
        <f>ROUND(I382*H382,2)</f>
        <v>0</v>
      </c>
      <c r="BL382" s="12" t="s">
        <v>132</v>
      </c>
      <c r="BM382" s="142" t="s">
        <v>635</v>
      </c>
    </row>
    <row r="383" spans="2:65" s="1" customFormat="1" ht="39">
      <c r="B383" s="27"/>
      <c r="D383" s="144" t="s">
        <v>133</v>
      </c>
      <c r="F383" s="145" t="s">
        <v>636</v>
      </c>
      <c r="I383" s="106"/>
      <c r="L383" s="27"/>
      <c r="M383" s="146"/>
      <c r="T383" s="51"/>
      <c r="AT383" s="12" t="s">
        <v>133</v>
      </c>
      <c r="AU383" s="12" t="s">
        <v>81</v>
      </c>
    </row>
    <row r="384" spans="2:65" s="1" customFormat="1" ht="21.75" customHeight="1">
      <c r="B384" s="27"/>
      <c r="C384" s="131">
        <v>144</v>
      </c>
      <c r="D384" s="131" t="s">
        <v>128</v>
      </c>
      <c r="E384" s="132" t="s">
        <v>637</v>
      </c>
      <c r="F384" s="133" t="s">
        <v>638</v>
      </c>
      <c r="G384" s="134" t="s">
        <v>131</v>
      </c>
      <c r="H384" s="135">
        <v>10</v>
      </c>
      <c r="I384" s="136"/>
      <c r="J384" s="137">
        <f>ROUND(I384*H384,2)</f>
        <v>0</v>
      </c>
      <c r="K384" s="138"/>
      <c r="L384" s="27"/>
      <c r="M384" s="139" t="s">
        <v>1</v>
      </c>
      <c r="N384" s="102" t="s">
        <v>38</v>
      </c>
      <c r="P384" s="140">
        <f>O384*H384</f>
        <v>0</v>
      </c>
      <c r="Q384" s="140">
        <v>0</v>
      </c>
      <c r="R384" s="140">
        <f>Q384*H384</f>
        <v>0</v>
      </c>
      <c r="S384" s="140">
        <v>0</v>
      </c>
      <c r="T384" s="141">
        <f>S384*H384</f>
        <v>0</v>
      </c>
      <c r="AR384" s="142" t="s">
        <v>132</v>
      </c>
      <c r="AT384" s="142" t="s">
        <v>128</v>
      </c>
      <c r="AU384" s="142" t="s">
        <v>81</v>
      </c>
      <c r="AY384" s="12" t="s">
        <v>127</v>
      </c>
      <c r="BE384" s="143">
        <f>IF(N384="základní",J384,0)</f>
        <v>0</v>
      </c>
      <c r="BF384" s="143">
        <f>IF(N384="snížená",J384,0)</f>
        <v>0</v>
      </c>
      <c r="BG384" s="143">
        <f>IF(N384="zákl. přenesená",J384,0)</f>
        <v>0</v>
      </c>
      <c r="BH384" s="143">
        <f>IF(N384="sníž. přenesená",J384,0)</f>
        <v>0</v>
      </c>
      <c r="BI384" s="143">
        <f>IF(N384="nulová",J384,0)</f>
        <v>0</v>
      </c>
      <c r="BJ384" s="12" t="s">
        <v>81</v>
      </c>
      <c r="BK384" s="143">
        <f>ROUND(I384*H384,2)</f>
        <v>0</v>
      </c>
      <c r="BL384" s="12" t="s">
        <v>132</v>
      </c>
      <c r="BM384" s="142" t="s">
        <v>639</v>
      </c>
    </row>
    <row r="385" spans="2:65" s="1" customFormat="1" ht="58.5">
      <c r="B385" s="27"/>
      <c r="D385" s="144" t="s">
        <v>133</v>
      </c>
      <c r="F385" s="145" t="s">
        <v>640</v>
      </c>
      <c r="I385" s="106"/>
      <c r="L385" s="27"/>
      <c r="M385" s="146"/>
      <c r="T385" s="51"/>
      <c r="AT385" s="12" t="s">
        <v>133</v>
      </c>
      <c r="AU385" s="12" t="s">
        <v>81</v>
      </c>
    </row>
    <row r="386" spans="2:65" s="1" customFormat="1" ht="16.5" customHeight="1">
      <c r="B386" s="27"/>
      <c r="C386" s="131">
        <v>145</v>
      </c>
      <c r="D386" s="131" t="s">
        <v>128</v>
      </c>
      <c r="E386" s="132" t="s">
        <v>641</v>
      </c>
      <c r="F386" s="133" t="s">
        <v>642</v>
      </c>
      <c r="G386" s="134" t="s">
        <v>131</v>
      </c>
      <c r="H386" s="135">
        <v>5</v>
      </c>
      <c r="I386" s="136"/>
      <c r="J386" s="137">
        <f>ROUND(I386*H386,2)</f>
        <v>0</v>
      </c>
      <c r="K386" s="138"/>
      <c r="L386" s="27"/>
      <c r="M386" s="139" t="s">
        <v>1</v>
      </c>
      <c r="N386" s="102" t="s">
        <v>38</v>
      </c>
      <c r="P386" s="140">
        <f>O386*H386</f>
        <v>0</v>
      </c>
      <c r="Q386" s="140">
        <v>0</v>
      </c>
      <c r="R386" s="140">
        <f>Q386*H386</f>
        <v>0</v>
      </c>
      <c r="S386" s="140">
        <v>0</v>
      </c>
      <c r="T386" s="141">
        <f>S386*H386</f>
        <v>0</v>
      </c>
      <c r="AR386" s="142" t="s">
        <v>132</v>
      </c>
      <c r="AT386" s="142" t="s">
        <v>128</v>
      </c>
      <c r="AU386" s="142" t="s">
        <v>81</v>
      </c>
      <c r="AY386" s="12" t="s">
        <v>127</v>
      </c>
      <c r="BE386" s="143">
        <f>IF(N386="základní",J386,0)</f>
        <v>0</v>
      </c>
      <c r="BF386" s="143">
        <f>IF(N386="snížená",J386,0)</f>
        <v>0</v>
      </c>
      <c r="BG386" s="143">
        <f>IF(N386="zákl. přenesená",J386,0)</f>
        <v>0</v>
      </c>
      <c r="BH386" s="143">
        <f>IF(N386="sníž. přenesená",J386,0)</f>
        <v>0</v>
      </c>
      <c r="BI386" s="143">
        <f>IF(N386="nulová",J386,0)</f>
        <v>0</v>
      </c>
      <c r="BJ386" s="12" t="s">
        <v>81</v>
      </c>
      <c r="BK386" s="143">
        <f>ROUND(I386*H386,2)</f>
        <v>0</v>
      </c>
      <c r="BL386" s="12" t="s">
        <v>132</v>
      </c>
      <c r="BM386" s="142" t="s">
        <v>643</v>
      </c>
    </row>
    <row r="387" spans="2:65" s="1" customFormat="1" ht="29.25">
      <c r="B387" s="27"/>
      <c r="D387" s="144" t="s">
        <v>133</v>
      </c>
      <c r="F387" s="145" t="s">
        <v>644</v>
      </c>
      <c r="I387" s="106"/>
      <c r="L387" s="27"/>
      <c r="M387" s="146"/>
      <c r="T387" s="51"/>
      <c r="AT387" s="12" t="s">
        <v>133</v>
      </c>
      <c r="AU387" s="12" t="s">
        <v>81</v>
      </c>
    </row>
    <row r="388" spans="2:65" s="1" customFormat="1" ht="16.5" customHeight="1">
      <c r="B388" s="27"/>
      <c r="C388" s="131">
        <v>146</v>
      </c>
      <c r="D388" s="131" t="s">
        <v>128</v>
      </c>
      <c r="E388" s="132" t="s">
        <v>645</v>
      </c>
      <c r="F388" s="133" t="s">
        <v>646</v>
      </c>
      <c r="G388" s="134" t="s">
        <v>131</v>
      </c>
      <c r="H388" s="135">
        <v>4</v>
      </c>
      <c r="I388" s="136"/>
      <c r="J388" s="137">
        <f>ROUND(I388*H388,2)</f>
        <v>0</v>
      </c>
      <c r="K388" s="138"/>
      <c r="L388" s="27"/>
      <c r="M388" s="139" t="s">
        <v>1</v>
      </c>
      <c r="N388" s="102" t="s">
        <v>38</v>
      </c>
      <c r="P388" s="140">
        <f>O388*H388</f>
        <v>0</v>
      </c>
      <c r="Q388" s="140">
        <v>0</v>
      </c>
      <c r="R388" s="140">
        <f>Q388*H388</f>
        <v>0</v>
      </c>
      <c r="S388" s="140">
        <v>0</v>
      </c>
      <c r="T388" s="141">
        <f>S388*H388</f>
        <v>0</v>
      </c>
      <c r="AR388" s="142" t="s">
        <v>132</v>
      </c>
      <c r="AT388" s="142" t="s">
        <v>128</v>
      </c>
      <c r="AU388" s="142" t="s">
        <v>81</v>
      </c>
      <c r="AY388" s="12" t="s">
        <v>127</v>
      </c>
      <c r="BE388" s="143">
        <f>IF(N388="základní",J388,0)</f>
        <v>0</v>
      </c>
      <c r="BF388" s="143">
        <f>IF(N388="snížená",J388,0)</f>
        <v>0</v>
      </c>
      <c r="BG388" s="143">
        <f>IF(N388="zákl. přenesená",J388,0)</f>
        <v>0</v>
      </c>
      <c r="BH388" s="143">
        <f>IF(N388="sníž. přenesená",J388,0)</f>
        <v>0</v>
      </c>
      <c r="BI388" s="143">
        <f>IF(N388="nulová",J388,0)</f>
        <v>0</v>
      </c>
      <c r="BJ388" s="12" t="s">
        <v>81</v>
      </c>
      <c r="BK388" s="143">
        <f>ROUND(I388*H388,2)</f>
        <v>0</v>
      </c>
      <c r="BL388" s="12" t="s">
        <v>132</v>
      </c>
      <c r="BM388" s="142" t="s">
        <v>647</v>
      </c>
    </row>
    <row r="389" spans="2:65" s="1" customFormat="1" ht="39">
      <c r="B389" s="27"/>
      <c r="D389" s="144" t="s">
        <v>133</v>
      </c>
      <c r="F389" s="145" t="s">
        <v>648</v>
      </c>
      <c r="I389" s="106"/>
      <c r="L389" s="27"/>
      <c r="M389" s="146"/>
      <c r="T389" s="51"/>
      <c r="AT389" s="12" t="s">
        <v>133</v>
      </c>
      <c r="AU389" s="12" t="s">
        <v>81</v>
      </c>
    </row>
    <row r="390" spans="2:65" s="10" customFormat="1" ht="25.9" customHeight="1">
      <c r="B390" s="121"/>
      <c r="D390" s="122" t="s">
        <v>72</v>
      </c>
      <c r="E390" s="123" t="s">
        <v>649</v>
      </c>
      <c r="F390" s="123" t="s">
        <v>650</v>
      </c>
      <c r="I390" s="124"/>
      <c r="J390" s="125">
        <f>BK390</f>
        <v>0</v>
      </c>
      <c r="L390" s="121"/>
      <c r="M390" s="126"/>
      <c r="P390" s="127">
        <f>SUM(P391:P420)</f>
        <v>0</v>
      </c>
      <c r="R390" s="127">
        <f>SUM(R391:R420)</f>
        <v>0</v>
      </c>
      <c r="T390" s="128">
        <f>SUM(T391:T420)</f>
        <v>0</v>
      </c>
      <c r="AR390" s="122" t="s">
        <v>81</v>
      </c>
      <c r="AT390" s="129" t="s">
        <v>72</v>
      </c>
      <c r="AU390" s="129" t="s">
        <v>73</v>
      </c>
      <c r="AY390" s="122" t="s">
        <v>127</v>
      </c>
      <c r="BK390" s="130">
        <f>SUM(BK391:BK420)</f>
        <v>0</v>
      </c>
    </row>
    <row r="391" spans="2:65" s="1" customFormat="1" ht="16.5" customHeight="1">
      <c r="B391" s="27"/>
      <c r="C391" s="131">
        <v>147</v>
      </c>
      <c r="D391" s="131" t="s">
        <v>128</v>
      </c>
      <c r="E391" s="132" t="s">
        <v>651</v>
      </c>
      <c r="F391" s="133" t="s">
        <v>652</v>
      </c>
      <c r="G391" s="134" t="s">
        <v>131</v>
      </c>
      <c r="H391" s="135">
        <v>30</v>
      </c>
      <c r="I391" s="136"/>
      <c r="J391" s="137">
        <f>ROUND(I391*H391,2)</f>
        <v>0</v>
      </c>
      <c r="K391" s="138"/>
      <c r="L391" s="27"/>
      <c r="M391" s="139" t="s">
        <v>1</v>
      </c>
      <c r="N391" s="102" t="s">
        <v>38</v>
      </c>
      <c r="P391" s="140">
        <f>O391*H391</f>
        <v>0</v>
      </c>
      <c r="Q391" s="140">
        <v>0</v>
      </c>
      <c r="R391" s="140">
        <f>Q391*H391</f>
        <v>0</v>
      </c>
      <c r="S391" s="140">
        <v>0</v>
      </c>
      <c r="T391" s="141">
        <f>S391*H391</f>
        <v>0</v>
      </c>
      <c r="AR391" s="142" t="s">
        <v>132</v>
      </c>
      <c r="AT391" s="142" t="s">
        <v>128</v>
      </c>
      <c r="AU391" s="142" t="s">
        <v>81</v>
      </c>
      <c r="AY391" s="12" t="s">
        <v>127</v>
      </c>
      <c r="BE391" s="143">
        <f>IF(N391="základní",J391,0)</f>
        <v>0</v>
      </c>
      <c r="BF391" s="143">
        <f>IF(N391="snížená",J391,0)</f>
        <v>0</v>
      </c>
      <c r="BG391" s="143">
        <f>IF(N391="zákl. přenesená",J391,0)</f>
        <v>0</v>
      </c>
      <c r="BH391" s="143">
        <f>IF(N391="sníž. přenesená",J391,0)</f>
        <v>0</v>
      </c>
      <c r="BI391" s="143">
        <f>IF(N391="nulová",J391,0)</f>
        <v>0</v>
      </c>
      <c r="BJ391" s="12" t="s">
        <v>81</v>
      </c>
      <c r="BK391" s="143">
        <f>ROUND(I391*H391,2)</f>
        <v>0</v>
      </c>
      <c r="BL391" s="12" t="s">
        <v>132</v>
      </c>
      <c r="BM391" s="142" t="s">
        <v>653</v>
      </c>
    </row>
    <row r="392" spans="2:65" s="1" customFormat="1" ht="29.25">
      <c r="B392" s="27"/>
      <c r="D392" s="144" t="s">
        <v>133</v>
      </c>
      <c r="F392" s="145" t="s">
        <v>654</v>
      </c>
      <c r="I392" s="106"/>
      <c r="L392" s="27"/>
      <c r="M392" s="146"/>
      <c r="T392" s="51"/>
      <c r="AT392" s="12" t="s">
        <v>133</v>
      </c>
      <c r="AU392" s="12" t="s">
        <v>81</v>
      </c>
    </row>
    <row r="393" spans="2:65" s="1" customFormat="1" ht="16.5" customHeight="1">
      <c r="B393" s="27"/>
      <c r="C393" s="131">
        <v>148</v>
      </c>
      <c r="D393" s="131" t="s">
        <v>128</v>
      </c>
      <c r="E393" s="132" t="s">
        <v>655</v>
      </c>
      <c r="F393" s="133" t="s">
        <v>656</v>
      </c>
      <c r="G393" s="134" t="s">
        <v>131</v>
      </c>
      <c r="H393" s="135">
        <v>30</v>
      </c>
      <c r="I393" s="136"/>
      <c r="J393" s="137">
        <f>ROUND(I393*H393,2)</f>
        <v>0</v>
      </c>
      <c r="K393" s="138"/>
      <c r="L393" s="27"/>
      <c r="M393" s="139" t="s">
        <v>1</v>
      </c>
      <c r="N393" s="102" t="s">
        <v>38</v>
      </c>
      <c r="P393" s="140">
        <f>O393*H393</f>
        <v>0</v>
      </c>
      <c r="Q393" s="140">
        <v>0</v>
      </c>
      <c r="R393" s="140">
        <f>Q393*H393</f>
        <v>0</v>
      </c>
      <c r="S393" s="140">
        <v>0</v>
      </c>
      <c r="T393" s="141">
        <f>S393*H393</f>
        <v>0</v>
      </c>
      <c r="AR393" s="142" t="s">
        <v>132</v>
      </c>
      <c r="AT393" s="142" t="s">
        <v>128</v>
      </c>
      <c r="AU393" s="142" t="s">
        <v>81</v>
      </c>
      <c r="AY393" s="12" t="s">
        <v>127</v>
      </c>
      <c r="BE393" s="143">
        <f>IF(N393="základní",J393,0)</f>
        <v>0</v>
      </c>
      <c r="BF393" s="143">
        <f>IF(N393="snížená",J393,0)</f>
        <v>0</v>
      </c>
      <c r="BG393" s="143">
        <f>IF(N393="zákl. přenesená",J393,0)</f>
        <v>0</v>
      </c>
      <c r="BH393" s="143">
        <f>IF(N393="sníž. přenesená",J393,0)</f>
        <v>0</v>
      </c>
      <c r="BI393" s="143">
        <f>IF(N393="nulová",J393,0)</f>
        <v>0</v>
      </c>
      <c r="BJ393" s="12" t="s">
        <v>81</v>
      </c>
      <c r="BK393" s="143">
        <f>ROUND(I393*H393,2)</f>
        <v>0</v>
      </c>
      <c r="BL393" s="12" t="s">
        <v>132</v>
      </c>
      <c r="BM393" s="142" t="s">
        <v>657</v>
      </c>
    </row>
    <row r="394" spans="2:65" s="1" customFormat="1" ht="48.75">
      <c r="B394" s="27"/>
      <c r="D394" s="144" t="s">
        <v>133</v>
      </c>
      <c r="F394" s="145" t="s">
        <v>658</v>
      </c>
      <c r="I394" s="106"/>
      <c r="L394" s="27"/>
      <c r="M394" s="146"/>
      <c r="T394" s="51"/>
      <c r="AT394" s="12" t="s">
        <v>133</v>
      </c>
      <c r="AU394" s="12" t="s">
        <v>81</v>
      </c>
    </row>
    <row r="395" spans="2:65" s="1" customFormat="1" ht="16.5" customHeight="1">
      <c r="B395" s="27"/>
      <c r="C395" s="131">
        <v>149</v>
      </c>
      <c r="D395" s="131" t="s">
        <v>128</v>
      </c>
      <c r="E395" s="132" t="s">
        <v>659</v>
      </c>
      <c r="F395" s="133" t="s">
        <v>660</v>
      </c>
      <c r="G395" s="134" t="s">
        <v>131</v>
      </c>
      <c r="H395" s="135">
        <v>13</v>
      </c>
      <c r="I395" s="136"/>
      <c r="J395" s="137">
        <f>ROUND(I395*H395,2)</f>
        <v>0</v>
      </c>
      <c r="K395" s="138"/>
      <c r="L395" s="27"/>
      <c r="M395" s="139" t="s">
        <v>1</v>
      </c>
      <c r="N395" s="102" t="s">
        <v>38</v>
      </c>
      <c r="P395" s="140">
        <f>O395*H395</f>
        <v>0</v>
      </c>
      <c r="Q395" s="140">
        <v>0</v>
      </c>
      <c r="R395" s="140">
        <f>Q395*H395</f>
        <v>0</v>
      </c>
      <c r="S395" s="140">
        <v>0</v>
      </c>
      <c r="T395" s="141">
        <f>S395*H395</f>
        <v>0</v>
      </c>
      <c r="AR395" s="142" t="s">
        <v>132</v>
      </c>
      <c r="AT395" s="142" t="s">
        <v>128</v>
      </c>
      <c r="AU395" s="142" t="s">
        <v>81</v>
      </c>
      <c r="AY395" s="12" t="s">
        <v>127</v>
      </c>
      <c r="BE395" s="143">
        <f>IF(N395="základní",J395,0)</f>
        <v>0</v>
      </c>
      <c r="BF395" s="143">
        <f>IF(N395="snížená",J395,0)</f>
        <v>0</v>
      </c>
      <c r="BG395" s="143">
        <f>IF(N395="zákl. přenesená",J395,0)</f>
        <v>0</v>
      </c>
      <c r="BH395" s="143">
        <f>IF(N395="sníž. přenesená",J395,0)</f>
        <v>0</v>
      </c>
      <c r="BI395" s="143">
        <f>IF(N395="nulová",J395,0)</f>
        <v>0</v>
      </c>
      <c r="BJ395" s="12" t="s">
        <v>81</v>
      </c>
      <c r="BK395" s="143">
        <f>ROUND(I395*H395,2)</f>
        <v>0</v>
      </c>
      <c r="BL395" s="12" t="s">
        <v>132</v>
      </c>
      <c r="BM395" s="142" t="s">
        <v>557</v>
      </c>
    </row>
    <row r="396" spans="2:65" s="1" customFormat="1" ht="48.75">
      <c r="B396" s="27"/>
      <c r="D396" s="144" t="s">
        <v>133</v>
      </c>
      <c r="F396" s="145" t="s">
        <v>661</v>
      </c>
      <c r="I396" s="106"/>
      <c r="L396" s="27"/>
      <c r="M396" s="146"/>
      <c r="T396" s="51"/>
      <c r="AT396" s="12" t="s">
        <v>133</v>
      </c>
      <c r="AU396" s="12" t="s">
        <v>81</v>
      </c>
    </row>
    <row r="397" spans="2:65" s="1" customFormat="1" ht="16.5" customHeight="1">
      <c r="B397" s="27"/>
      <c r="C397" s="131">
        <v>150</v>
      </c>
      <c r="D397" s="131" t="s">
        <v>128</v>
      </c>
      <c r="E397" s="132" t="s">
        <v>662</v>
      </c>
      <c r="F397" s="133" t="s">
        <v>663</v>
      </c>
      <c r="G397" s="134" t="s">
        <v>131</v>
      </c>
      <c r="H397" s="135">
        <v>38</v>
      </c>
      <c r="I397" s="136"/>
      <c r="J397" s="137">
        <f>ROUND(I397*H397,2)</f>
        <v>0</v>
      </c>
      <c r="K397" s="138"/>
      <c r="L397" s="27"/>
      <c r="M397" s="139" t="s">
        <v>1</v>
      </c>
      <c r="N397" s="102" t="s">
        <v>38</v>
      </c>
      <c r="P397" s="140">
        <f>O397*H397</f>
        <v>0</v>
      </c>
      <c r="Q397" s="140">
        <v>0</v>
      </c>
      <c r="R397" s="140">
        <f>Q397*H397</f>
        <v>0</v>
      </c>
      <c r="S397" s="140">
        <v>0</v>
      </c>
      <c r="T397" s="141">
        <f>S397*H397</f>
        <v>0</v>
      </c>
      <c r="AR397" s="142" t="s">
        <v>132</v>
      </c>
      <c r="AT397" s="142" t="s">
        <v>128</v>
      </c>
      <c r="AU397" s="142" t="s">
        <v>81</v>
      </c>
      <c r="AY397" s="12" t="s">
        <v>127</v>
      </c>
      <c r="BE397" s="143">
        <f>IF(N397="základní",J397,0)</f>
        <v>0</v>
      </c>
      <c r="BF397" s="143">
        <f>IF(N397="snížená",J397,0)</f>
        <v>0</v>
      </c>
      <c r="BG397" s="143">
        <f>IF(N397="zákl. přenesená",J397,0)</f>
        <v>0</v>
      </c>
      <c r="BH397" s="143">
        <f>IF(N397="sníž. přenesená",J397,0)</f>
        <v>0</v>
      </c>
      <c r="BI397" s="143">
        <f>IF(N397="nulová",J397,0)</f>
        <v>0</v>
      </c>
      <c r="BJ397" s="12" t="s">
        <v>81</v>
      </c>
      <c r="BK397" s="143">
        <f>ROUND(I397*H397,2)</f>
        <v>0</v>
      </c>
      <c r="BL397" s="12" t="s">
        <v>132</v>
      </c>
      <c r="BM397" s="142" t="s">
        <v>561</v>
      </c>
    </row>
    <row r="398" spans="2:65" s="1" customFormat="1" ht="39">
      <c r="B398" s="27"/>
      <c r="D398" s="144" t="s">
        <v>133</v>
      </c>
      <c r="F398" s="145" t="s">
        <v>664</v>
      </c>
      <c r="I398" s="106"/>
      <c r="L398" s="27"/>
      <c r="M398" s="146"/>
      <c r="T398" s="51"/>
      <c r="AT398" s="12" t="s">
        <v>133</v>
      </c>
      <c r="AU398" s="12" t="s">
        <v>81</v>
      </c>
    </row>
    <row r="399" spans="2:65" s="1" customFormat="1" ht="16.5" customHeight="1">
      <c r="B399" s="27"/>
      <c r="C399" s="131">
        <v>151</v>
      </c>
      <c r="D399" s="131" t="s">
        <v>128</v>
      </c>
      <c r="E399" s="132" t="s">
        <v>665</v>
      </c>
      <c r="F399" s="133" t="s">
        <v>666</v>
      </c>
      <c r="G399" s="134" t="s">
        <v>131</v>
      </c>
      <c r="H399" s="135">
        <v>51</v>
      </c>
      <c r="I399" s="136"/>
      <c r="J399" s="137">
        <f>ROUND(I399*H399,2)</f>
        <v>0</v>
      </c>
      <c r="K399" s="138"/>
      <c r="L399" s="27"/>
      <c r="M399" s="139" t="s">
        <v>1</v>
      </c>
      <c r="N399" s="102" t="s">
        <v>38</v>
      </c>
      <c r="P399" s="140">
        <f>O399*H399</f>
        <v>0</v>
      </c>
      <c r="Q399" s="140">
        <v>0</v>
      </c>
      <c r="R399" s="140">
        <f>Q399*H399</f>
        <v>0</v>
      </c>
      <c r="S399" s="140">
        <v>0</v>
      </c>
      <c r="T399" s="141">
        <f>S399*H399</f>
        <v>0</v>
      </c>
      <c r="AR399" s="142" t="s">
        <v>132</v>
      </c>
      <c r="AT399" s="142" t="s">
        <v>128</v>
      </c>
      <c r="AU399" s="142" t="s">
        <v>81</v>
      </c>
      <c r="AY399" s="12" t="s">
        <v>127</v>
      </c>
      <c r="BE399" s="143">
        <f>IF(N399="základní",J399,0)</f>
        <v>0</v>
      </c>
      <c r="BF399" s="143">
        <f>IF(N399="snížená",J399,0)</f>
        <v>0</v>
      </c>
      <c r="BG399" s="143">
        <f>IF(N399="zákl. přenesená",J399,0)</f>
        <v>0</v>
      </c>
      <c r="BH399" s="143">
        <f>IF(N399="sníž. přenesená",J399,0)</f>
        <v>0</v>
      </c>
      <c r="BI399" s="143">
        <f>IF(N399="nulová",J399,0)</f>
        <v>0</v>
      </c>
      <c r="BJ399" s="12" t="s">
        <v>81</v>
      </c>
      <c r="BK399" s="143">
        <f>ROUND(I399*H399,2)</f>
        <v>0</v>
      </c>
      <c r="BL399" s="12" t="s">
        <v>132</v>
      </c>
      <c r="BM399" s="142" t="s">
        <v>568</v>
      </c>
    </row>
    <row r="400" spans="2:65" s="1" customFormat="1" ht="39">
      <c r="B400" s="27"/>
      <c r="D400" s="144" t="s">
        <v>133</v>
      </c>
      <c r="F400" s="145" t="s">
        <v>667</v>
      </c>
      <c r="I400" s="106"/>
      <c r="L400" s="27"/>
      <c r="M400" s="146"/>
      <c r="T400" s="51"/>
      <c r="AT400" s="12" t="s">
        <v>133</v>
      </c>
      <c r="AU400" s="12" t="s">
        <v>81</v>
      </c>
    </row>
    <row r="401" spans="2:65" s="1" customFormat="1" ht="16.5" customHeight="1">
      <c r="B401" s="27"/>
      <c r="C401" s="131">
        <v>152</v>
      </c>
      <c r="D401" s="131" t="s">
        <v>128</v>
      </c>
      <c r="E401" s="132" t="s">
        <v>668</v>
      </c>
      <c r="F401" s="133" t="s">
        <v>669</v>
      </c>
      <c r="G401" s="134" t="s">
        <v>131</v>
      </c>
      <c r="H401" s="135">
        <v>24</v>
      </c>
      <c r="I401" s="136"/>
      <c r="J401" s="137">
        <f>ROUND(I401*H401,2)</f>
        <v>0</v>
      </c>
      <c r="K401" s="138"/>
      <c r="L401" s="27"/>
      <c r="M401" s="139" t="s">
        <v>1</v>
      </c>
      <c r="N401" s="102" t="s">
        <v>38</v>
      </c>
      <c r="P401" s="140">
        <f>O401*H401</f>
        <v>0</v>
      </c>
      <c r="Q401" s="140">
        <v>0</v>
      </c>
      <c r="R401" s="140">
        <f>Q401*H401</f>
        <v>0</v>
      </c>
      <c r="S401" s="140">
        <v>0</v>
      </c>
      <c r="T401" s="141">
        <f>S401*H401</f>
        <v>0</v>
      </c>
      <c r="AR401" s="142" t="s">
        <v>132</v>
      </c>
      <c r="AT401" s="142" t="s">
        <v>128</v>
      </c>
      <c r="AU401" s="142" t="s">
        <v>81</v>
      </c>
      <c r="AY401" s="12" t="s">
        <v>127</v>
      </c>
      <c r="BE401" s="143">
        <f>IF(N401="základní",J401,0)</f>
        <v>0</v>
      </c>
      <c r="BF401" s="143">
        <f>IF(N401="snížená",J401,0)</f>
        <v>0</v>
      </c>
      <c r="BG401" s="143">
        <f>IF(N401="zákl. přenesená",J401,0)</f>
        <v>0</v>
      </c>
      <c r="BH401" s="143">
        <f>IF(N401="sníž. přenesená",J401,0)</f>
        <v>0</v>
      </c>
      <c r="BI401" s="143">
        <f>IF(N401="nulová",J401,0)</f>
        <v>0</v>
      </c>
      <c r="BJ401" s="12" t="s">
        <v>81</v>
      </c>
      <c r="BK401" s="143">
        <f>ROUND(I401*H401,2)</f>
        <v>0</v>
      </c>
      <c r="BL401" s="12" t="s">
        <v>132</v>
      </c>
      <c r="BM401" s="142" t="s">
        <v>574</v>
      </c>
    </row>
    <row r="402" spans="2:65" s="1" customFormat="1" ht="39">
      <c r="B402" s="27"/>
      <c r="D402" s="144" t="s">
        <v>133</v>
      </c>
      <c r="F402" s="145" t="s">
        <v>670</v>
      </c>
      <c r="I402" s="106"/>
      <c r="L402" s="27"/>
      <c r="M402" s="146"/>
      <c r="T402" s="51"/>
      <c r="AT402" s="12" t="s">
        <v>133</v>
      </c>
      <c r="AU402" s="12" t="s">
        <v>81</v>
      </c>
    </row>
    <row r="403" spans="2:65" s="1" customFormat="1" ht="16.5" customHeight="1">
      <c r="B403" s="27"/>
      <c r="C403" s="131">
        <v>153</v>
      </c>
      <c r="D403" s="131" t="s">
        <v>128</v>
      </c>
      <c r="E403" s="132" t="s">
        <v>671</v>
      </c>
      <c r="F403" s="133" t="s">
        <v>672</v>
      </c>
      <c r="G403" s="134" t="s">
        <v>131</v>
      </c>
      <c r="H403" s="135">
        <v>51</v>
      </c>
      <c r="I403" s="136"/>
      <c r="J403" s="137">
        <f>ROUND(I403*H403,2)</f>
        <v>0</v>
      </c>
      <c r="K403" s="138"/>
      <c r="L403" s="27"/>
      <c r="M403" s="139" t="s">
        <v>1</v>
      </c>
      <c r="N403" s="102" t="s">
        <v>38</v>
      </c>
      <c r="P403" s="140">
        <f>O403*H403</f>
        <v>0</v>
      </c>
      <c r="Q403" s="140">
        <v>0</v>
      </c>
      <c r="R403" s="140">
        <f>Q403*H403</f>
        <v>0</v>
      </c>
      <c r="S403" s="140">
        <v>0</v>
      </c>
      <c r="T403" s="141">
        <f>S403*H403</f>
        <v>0</v>
      </c>
      <c r="AR403" s="142" t="s">
        <v>132</v>
      </c>
      <c r="AT403" s="142" t="s">
        <v>128</v>
      </c>
      <c r="AU403" s="142" t="s">
        <v>81</v>
      </c>
      <c r="AY403" s="12" t="s">
        <v>127</v>
      </c>
      <c r="BE403" s="143">
        <f>IF(N403="základní",J403,0)</f>
        <v>0</v>
      </c>
      <c r="BF403" s="143">
        <f>IF(N403="snížená",J403,0)</f>
        <v>0</v>
      </c>
      <c r="BG403" s="143">
        <f>IF(N403="zákl. přenesená",J403,0)</f>
        <v>0</v>
      </c>
      <c r="BH403" s="143">
        <f>IF(N403="sníž. přenesená",J403,0)</f>
        <v>0</v>
      </c>
      <c r="BI403" s="143">
        <f>IF(N403="nulová",J403,0)</f>
        <v>0</v>
      </c>
      <c r="BJ403" s="12" t="s">
        <v>81</v>
      </c>
      <c r="BK403" s="143">
        <f>ROUND(I403*H403,2)</f>
        <v>0</v>
      </c>
      <c r="BL403" s="12" t="s">
        <v>132</v>
      </c>
      <c r="BM403" s="142" t="s">
        <v>581</v>
      </c>
    </row>
    <row r="404" spans="2:65" s="1" customFormat="1" ht="48.75">
      <c r="B404" s="27"/>
      <c r="D404" s="144" t="s">
        <v>133</v>
      </c>
      <c r="F404" s="145" t="s">
        <v>673</v>
      </c>
      <c r="I404" s="106"/>
      <c r="L404" s="27"/>
      <c r="M404" s="146"/>
      <c r="T404" s="51"/>
      <c r="AT404" s="12" t="s">
        <v>133</v>
      </c>
      <c r="AU404" s="12" t="s">
        <v>81</v>
      </c>
    </row>
    <row r="405" spans="2:65" s="1" customFormat="1" ht="16.5" customHeight="1">
      <c r="B405" s="27"/>
      <c r="C405" s="131">
        <v>154</v>
      </c>
      <c r="D405" s="131" t="s">
        <v>128</v>
      </c>
      <c r="E405" s="132" t="s">
        <v>674</v>
      </c>
      <c r="F405" s="133" t="s">
        <v>675</v>
      </c>
      <c r="G405" s="134" t="s">
        <v>131</v>
      </c>
      <c r="H405" s="135">
        <v>24</v>
      </c>
      <c r="I405" s="136"/>
      <c r="J405" s="137">
        <f>ROUND(I405*H405,2)</f>
        <v>0</v>
      </c>
      <c r="K405" s="138"/>
      <c r="L405" s="27"/>
      <c r="M405" s="139" t="s">
        <v>1</v>
      </c>
      <c r="N405" s="102" t="s">
        <v>38</v>
      </c>
      <c r="P405" s="140">
        <f>O405*H405</f>
        <v>0</v>
      </c>
      <c r="Q405" s="140">
        <v>0</v>
      </c>
      <c r="R405" s="140">
        <f>Q405*H405</f>
        <v>0</v>
      </c>
      <c r="S405" s="140">
        <v>0</v>
      </c>
      <c r="T405" s="141">
        <f>S405*H405</f>
        <v>0</v>
      </c>
      <c r="AR405" s="142" t="s">
        <v>132</v>
      </c>
      <c r="AT405" s="142" t="s">
        <v>128</v>
      </c>
      <c r="AU405" s="142" t="s">
        <v>81</v>
      </c>
      <c r="AY405" s="12" t="s">
        <v>127</v>
      </c>
      <c r="BE405" s="143">
        <f>IF(N405="základní",J405,0)</f>
        <v>0</v>
      </c>
      <c r="BF405" s="143">
        <f>IF(N405="snížená",J405,0)</f>
        <v>0</v>
      </c>
      <c r="BG405" s="143">
        <f>IF(N405="zákl. přenesená",J405,0)</f>
        <v>0</v>
      </c>
      <c r="BH405" s="143">
        <f>IF(N405="sníž. přenesená",J405,0)</f>
        <v>0</v>
      </c>
      <c r="BI405" s="143">
        <f>IF(N405="nulová",J405,0)</f>
        <v>0</v>
      </c>
      <c r="BJ405" s="12" t="s">
        <v>81</v>
      </c>
      <c r="BK405" s="143">
        <f>ROUND(I405*H405,2)</f>
        <v>0</v>
      </c>
      <c r="BL405" s="12" t="s">
        <v>132</v>
      </c>
      <c r="BM405" s="142" t="s">
        <v>676</v>
      </c>
    </row>
    <row r="406" spans="2:65" s="1" customFormat="1" ht="39">
      <c r="B406" s="27"/>
      <c r="D406" s="144" t="s">
        <v>133</v>
      </c>
      <c r="F406" s="145" t="s">
        <v>677</v>
      </c>
      <c r="I406" s="106"/>
      <c r="L406" s="27"/>
      <c r="M406" s="146"/>
      <c r="T406" s="51"/>
      <c r="AT406" s="12" t="s">
        <v>133</v>
      </c>
      <c r="AU406" s="12" t="s">
        <v>81</v>
      </c>
    </row>
    <row r="407" spans="2:65" s="1" customFormat="1" ht="16.5" customHeight="1">
      <c r="B407" s="27"/>
      <c r="C407" s="131">
        <v>155</v>
      </c>
      <c r="D407" s="131" t="s">
        <v>128</v>
      </c>
      <c r="E407" s="132" t="s">
        <v>678</v>
      </c>
      <c r="F407" s="133" t="s">
        <v>679</v>
      </c>
      <c r="G407" s="134" t="s">
        <v>131</v>
      </c>
      <c r="H407" s="135">
        <v>73</v>
      </c>
      <c r="I407" s="136"/>
      <c r="J407" s="137">
        <f>ROUND(I407*H407,2)</f>
        <v>0</v>
      </c>
      <c r="K407" s="138"/>
      <c r="L407" s="27"/>
      <c r="M407" s="139" t="s">
        <v>1</v>
      </c>
      <c r="N407" s="102" t="s">
        <v>38</v>
      </c>
      <c r="P407" s="140">
        <f>O407*H407</f>
        <v>0</v>
      </c>
      <c r="Q407" s="140">
        <v>0</v>
      </c>
      <c r="R407" s="140">
        <f>Q407*H407</f>
        <v>0</v>
      </c>
      <c r="S407" s="140">
        <v>0</v>
      </c>
      <c r="T407" s="141">
        <f>S407*H407</f>
        <v>0</v>
      </c>
      <c r="AR407" s="142" t="s">
        <v>132</v>
      </c>
      <c r="AT407" s="142" t="s">
        <v>128</v>
      </c>
      <c r="AU407" s="142" t="s">
        <v>81</v>
      </c>
      <c r="AY407" s="12" t="s">
        <v>127</v>
      </c>
      <c r="BE407" s="143">
        <f>IF(N407="základní",J407,0)</f>
        <v>0</v>
      </c>
      <c r="BF407" s="143">
        <f>IF(N407="snížená",J407,0)</f>
        <v>0</v>
      </c>
      <c r="BG407" s="143">
        <f>IF(N407="zákl. přenesená",J407,0)</f>
        <v>0</v>
      </c>
      <c r="BH407" s="143">
        <f>IF(N407="sníž. přenesená",J407,0)</f>
        <v>0</v>
      </c>
      <c r="BI407" s="143">
        <f>IF(N407="nulová",J407,0)</f>
        <v>0</v>
      </c>
      <c r="BJ407" s="12" t="s">
        <v>81</v>
      </c>
      <c r="BK407" s="143">
        <f>ROUND(I407*H407,2)</f>
        <v>0</v>
      </c>
      <c r="BL407" s="12" t="s">
        <v>132</v>
      </c>
      <c r="BM407" s="142" t="s">
        <v>680</v>
      </c>
    </row>
    <row r="408" spans="2:65" s="1" customFormat="1" ht="29.25">
      <c r="B408" s="27"/>
      <c r="D408" s="144" t="s">
        <v>133</v>
      </c>
      <c r="F408" s="145" t="s">
        <v>681</v>
      </c>
      <c r="I408" s="106"/>
      <c r="L408" s="27"/>
      <c r="M408" s="146"/>
      <c r="T408" s="51"/>
      <c r="AT408" s="12" t="s">
        <v>133</v>
      </c>
      <c r="AU408" s="12" t="s">
        <v>81</v>
      </c>
    </row>
    <row r="409" spans="2:65" s="1" customFormat="1" ht="16.5" customHeight="1">
      <c r="B409" s="27"/>
      <c r="C409" s="131">
        <v>156</v>
      </c>
      <c r="D409" s="131" t="s">
        <v>128</v>
      </c>
      <c r="E409" s="132" t="s">
        <v>682</v>
      </c>
      <c r="F409" s="133" t="s">
        <v>683</v>
      </c>
      <c r="G409" s="134" t="s">
        <v>131</v>
      </c>
      <c r="H409" s="135">
        <v>38</v>
      </c>
      <c r="I409" s="136"/>
      <c r="J409" s="137">
        <f>ROUND(I409*H409,2)</f>
        <v>0</v>
      </c>
      <c r="K409" s="138"/>
      <c r="L409" s="27"/>
      <c r="M409" s="139" t="s">
        <v>1</v>
      </c>
      <c r="N409" s="102" t="s">
        <v>38</v>
      </c>
      <c r="P409" s="140">
        <f>O409*H409</f>
        <v>0</v>
      </c>
      <c r="Q409" s="140">
        <v>0</v>
      </c>
      <c r="R409" s="140">
        <f>Q409*H409</f>
        <v>0</v>
      </c>
      <c r="S409" s="140">
        <v>0</v>
      </c>
      <c r="T409" s="141">
        <f>S409*H409</f>
        <v>0</v>
      </c>
      <c r="AR409" s="142" t="s">
        <v>132</v>
      </c>
      <c r="AT409" s="142" t="s">
        <v>128</v>
      </c>
      <c r="AU409" s="142" t="s">
        <v>81</v>
      </c>
      <c r="AY409" s="12" t="s">
        <v>127</v>
      </c>
      <c r="BE409" s="143">
        <f>IF(N409="základní",J409,0)</f>
        <v>0</v>
      </c>
      <c r="BF409" s="143">
        <f>IF(N409="snížená",J409,0)</f>
        <v>0</v>
      </c>
      <c r="BG409" s="143">
        <f>IF(N409="zákl. přenesená",J409,0)</f>
        <v>0</v>
      </c>
      <c r="BH409" s="143">
        <f>IF(N409="sníž. přenesená",J409,0)</f>
        <v>0</v>
      </c>
      <c r="BI409" s="143">
        <f>IF(N409="nulová",J409,0)</f>
        <v>0</v>
      </c>
      <c r="BJ409" s="12" t="s">
        <v>81</v>
      </c>
      <c r="BK409" s="143">
        <f>ROUND(I409*H409,2)</f>
        <v>0</v>
      </c>
      <c r="BL409" s="12" t="s">
        <v>132</v>
      </c>
      <c r="BM409" s="142" t="s">
        <v>684</v>
      </c>
    </row>
    <row r="410" spans="2:65" s="1" customFormat="1" ht="29.25">
      <c r="B410" s="27"/>
      <c r="D410" s="144" t="s">
        <v>133</v>
      </c>
      <c r="F410" s="145" t="s">
        <v>685</v>
      </c>
      <c r="I410" s="106"/>
      <c r="L410" s="27"/>
      <c r="M410" s="146"/>
      <c r="T410" s="51"/>
      <c r="AT410" s="12" t="s">
        <v>133</v>
      </c>
      <c r="AU410" s="12" t="s">
        <v>81</v>
      </c>
    </row>
    <row r="411" spans="2:65" s="1" customFormat="1" ht="16.5" customHeight="1">
      <c r="B411" s="27"/>
      <c r="C411" s="131">
        <v>157</v>
      </c>
      <c r="D411" s="131" t="s">
        <v>128</v>
      </c>
      <c r="E411" s="132" t="s">
        <v>686</v>
      </c>
      <c r="F411" s="133" t="s">
        <v>687</v>
      </c>
      <c r="G411" s="134" t="s">
        <v>131</v>
      </c>
      <c r="H411" s="135">
        <v>3</v>
      </c>
      <c r="I411" s="136"/>
      <c r="J411" s="137">
        <f>ROUND(I411*H411,2)</f>
        <v>0</v>
      </c>
      <c r="K411" s="138"/>
      <c r="L411" s="27"/>
      <c r="M411" s="139" t="s">
        <v>1</v>
      </c>
      <c r="N411" s="102" t="s">
        <v>38</v>
      </c>
      <c r="P411" s="140">
        <f>O411*H411</f>
        <v>0</v>
      </c>
      <c r="Q411" s="140">
        <v>0</v>
      </c>
      <c r="R411" s="140">
        <f>Q411*H411</f>
        <v>0</v>
      </c>
      <c r="S411" s="140">
        <v>0</v>
      </c>
      <c r="T411" s="141">
        <f>S411*H411</f>
        <v>0</v>
      </c>
      <c r="AR411" s="142" t="s">
        <v>132</v>
      </c>
      <c r="AT411" s="142" t="s">
        <v>128</v>
      </c>
      <c r="AU411" s="142" t="s">
        <v>81</v>
      </c>
      <c r="AY411" s="12" t="s">
        <v>127</v>
      </c>
      <c r="BE411" s="143">
        <f>IF(N411="základní",J411,0)</f>
        <v>0</v>
      </c>
      <c r="BF411" s="143">
        <f>IF(N411="snížená",J411,0)</f>
        <v>0</v>
      </c>
      <c r="BG411" s="143">
        <f>IF(N411="zákl. přenesená",J411,0)</f>
        <v>0</v>
      </c>
      <c r="BH411" s="143">
        <f>IF(N411="sníž. přenesená",J411,0)</f>
        <v>0</v>
      </c>
      <c r="BI411" s="143">
        <f>IF(N411="nulová",J411,0)</f>
        <v>0</v>
      </c>
      <c r="BJ411" s="12" t="s">
        <v>81</v>
      </c>
      <c r="BK411" s="143">
        <f>ROUND(I411*H411,2)</f>
        <v>0</v>
      </c>
      <c r="BL411" s="12" t="s">
        <v>132</v>
      </c>
      <c r="BM411" s="142" t="s">
        <v>688</v>
      </c>
    </row>
    <row r="412" spans="2:65" s="1" customFormat="1" ht="29.25">
      <c r="B412" s="27"/>
      <c r="D412" s="144" t="s">
        <v>133</v>
      </c>
      <c r="F412" s="145" t="s">
        <v>689</v>
      </c>
      <c r="I412" s="106"/>
      <c r="L412" s="27"/>
      <c r="M412" s="146"/>
      <c r="T412" s="51"/>
      <c r="AT412" s="12" t="s">
        <v>133</v>
      </c>
      <c r="AU412" s="12" t="s">
        <v>81</v>
      </c>
    </row>
    <row r="413" spans="2:65" s="1" customFormat="1" ht="16.5" customHeight="1">
      <c r="B413" s="27"/>
      <c r="C413" s="131">
        <v>158</v>
      </c>
      <c r="D413" s="131" t="s">
        <v>128</v>
      </c>
      <c r="E413" s="132" t="s">
        <v>690</v>
      </c>
      <c r="F413" s="133" t="s">
        <v>691</v>
      </c>
      <c r="G413" s="134" t="s">
        <v>131</v>
      </c>
      <c r="H413" s="135">
        <v>4</v>
      </c>
      <c r="I413" s="136"/>
      <c r="J413" s="137">
        <f>ROUND(I413*H413,2)</f>
        <v>0</v>
      </c>
      <c r="K413" s="138"/>
      <c r="L413" s="27"/>
      <c r="M413" s="139" t="s">
        <v>1</v>
      </c>
      <c r="N413" s="102" t="s">
        <v>38</v>
      </c>
      <c r="P413" s="140">
        <f>O413*H413</f>
        <v>0</v>
      </c>
      <c r="Q413" s="140">
        <v>0</v>
      </c>
      <c r="R413" s="140">
        <f>Q413*H413</f>
        <v>0</v>
      </c>
      <c r="S413" s="140">
        <v>0</v>
      </c>
      <c r="T413" s="141">
        <f>S413*H413</f>
        <v>0</v>
      </c>
      <c r="AR413" s="142" t="s">
        <v>132</v>
      </c>
      <c r="AT413" s="142" t="s">
        <v>128</v>
      </c>
      <c r="AU413" s="142" t="s">
        <v>81</v>
      </c>
      <c r="AY413" s="12" t="s">
        <v>127</v>
      </c>
      <c r="BE413" s="143">
        <f>IF(N413="základní",J413,0)</f>
        <v>0</v>
      </c>
      <c r="BF413" s="143">
        <f>IF(N413="snížená",J413,0)</f>
        <v>0</v>
      </c>
      <c r="BG413" s="143">
        <f>IF(N413="zákl. přenesená",J413,0)</f>
        <v>0</v>
      </c>
      <c r="BH413" s="143">
        <f>IF(N413="sníž. přenesená",J413,0)</f>
        <v>0</v>
      </c>
      <c r="BI413" s="143">
        <f>IF(N413="nulová",J413,0)</f>
        <v>0</v>
      </c>
      <c r="BJ413" s="12" t="s">
        <v>81</v>
      </c>
      <c r="BK413" s="143">
        <f>ROUND(I413*H413,2)</f>
        <v>0</v>
      </c>
      <c r="BL413" s="12" t="s">
        <v>132</v>
      </c>
      <c r="BM413" s="142" t="s">
        <v>692</v>
      </c>
    </row>
    <row r="414" spans="2:65" s="1" customFormat="1" ht="29.25">
      <c r="B414" s="27"/>
      <c r="D414" s="144" t="s">
        <v>133</v>
      </c>
      <c r="F414" s="145" t="s">
        <v>693</v>
      </c>
      <c r="I414" s="106"/>
      <c r="L414" s="27"/>
      <c r="M414" s="146"/>
      <c r="T414" s="51"/>
      <c r="AT414" s="12" t="s">
        <v>133</v>
      </c>
      <c r="AU414" s="12" t="s">
        <v>81</v>
      </c>
    </row>
    <row r="415" spans="2:65" s="1" customFormat="1" ht="16.5" customHeight="1">
      <c r="B415" s="27"/>
      <c r="C415" s="131">
        <v>159</v>
      </c>
      <c r="D415" s="131" t="s">
        <v>128</v>
      </c>
      <c r="E415" s="132" t="s">
        <v>694</v>
      </c>
      <c r="F415" s="133" t="s">
        <v>695</v>
      </c>
      <c r="G415" s="134" t="s">
        <v>131</v>
      </c>
      <c r="H415" s="135">
        <v>15</v>
      </c>
      <c r="I415" s="136"/>
      <c r="J415" s="137">
        <f>ROUND(I415*H415,2)</f>
        <v>0</v>
      </c>
      <c r="K415" s="138"/>
      <c r="L415" s="27"/>
      <c r="M415" s="139" t="s">
        <v>1</v>
      </c>
      <c r="N415" s="102" t="s">
        <v>38</v>
      </c>
      <c r="P415" s="140">
        <f>O415*H415</f>
        <v>0</v>
      </c>
      <c r="Q415" s="140">
        <v>0</v>
      </c>
      <c r="R415" s="140">
        <f>Q415*H415</f>
        <v>0</v>
      </c>
      <c r="S415" s="140">
        <v>0</v>
      </c>
      <c r="T415" s="141">
        <f>S415*H415</f>
        <v>0</v>
      </c>
      <c r="AR415" s="142" t="s">
        <v>132</v>
      </c>
      <c r="AT415" s="142" t="s">
        <v>128</v>
      </c>
      <c r="AU415" s="142" t="s">
        <v>81</v>
      </c>
      <c r="AY415" s="12" t="s">
        <v>127</v>
      </c>
      <c r="BE415" s="143">
        <f>IF(N415="základní",J415,0)</f>
        <v>0</v>
      </c>
      <c r="BF415" s="143">
        <f>IF(N415="snížená",J415,0)</f>
        <v>0</v>
      </c>
      <c r="BG415" s="143">
        <f>IF(N415="zákl. přenesená",J415,0)</f>
        <v>0</v>
      </c>
      <c r="BH415" s="143">
        <f>IF(N415="sníž. přenesená",J415,0)</f>
        <v>0</v>
      </c>
      <c r="BI415" s="143">
        <f>IF(N415="nulová",J415,0)</f>
        <v>0</v>
      </c>
      <c r="BJ415" s="12" t="s">
        <v>81</v>
      </c>
      <c r="BK415" s="143">
        <f>ROUND(I415*H415,2)</f>
        <v>0</v>
      </c>
      <c r="BL415" s="12" t="s">
        <v>132</v>
      </c>
      <c r="BM415" s="142" t="s">
        <v>696</v>
      </c>
    </row>
    <row r="416" spans="2:65" s="1" customFormat="1" ht="39">
      <c r="B416" s="27"/>
      <c r="D416" s="144" t="s">
        <v>133</v>
      </c>
      <c r="F416" s="145" t="s">
        <v>697</v>
      </c>
      <c r="I416" s="106"/>
      <c r="L416" s="27"/>
      <c r="M416" s="146"/>
      <c r="T416" s="51"/>
      <c r="AT416" s="12" t="s">
        <v>133</v>
      </c>
      <c r="AU416" s="12" t="s">
        <v>81</v>
      </c>
    </row>
    <row r="417" spans="2:65" s="1" customFormat="1" ht="16.5" customHeight="1">
      <c r="B417" s="27"/>
      <c r="C417" s="131">
        <v>160</v>
      </c>
      <c r="D417" s="131" t="s">
        <v>128</v>
      </c>
      <c r="E417" s="132" t="s">
        <v>698</v>
      </c>
      <c r="F417" s="133" t="s">
        <v>699</v>
      </c>
      <c r="G417" s="134" t="s">
        <v>131</v>
      </c>
      <c r="H417" s="135">
        <v>21</v>
      </c>
      <c r="I417" s="136"/>
      <c r="J417" s="137">
        <f>ROUND(I417*H417,2)</f>
        <v>0</v>
      </c>
      <c r="K417" s="138"/>
      <c r="L417" s="27"/>
      <c r="M417" s="139" t="s">
        <v>1</v>
      </c>
      <c r="N417" s="102" t="s">
        <v>38</v>
      </c>
      <c r="P417" s="140">
        <f>O417*H417</f>
        <v>0</v>
      </c>
      <c r="Q417" s="140">
        <v>0</v>
      </c>
      <c r="R417" s="140">
        <f>Q417*H417</f>
        <v>0</v>
      </c>
      <c r="S417" s="140">
        <v>0</v>
      </c>
      <c r="T417" s="141">
        <f>S417*H417</f>
        <v>0</v>
      </c>
      <c r="AR417" s="142" t="s">
        <v>132</v>
      </c>
      <c r="AT417" s="142" t="s">
        <v>128</v>
      </c>
      <c r="AU417" s="142" t="s">
        <v>81</v>
      </c>
      <c r="AY417" s="12" t="s">
        <v>127</v>
      </c>
      <c r="BE417" s="143">
        <f>IF(N417="základní",J417,0)</f>
        <v>0</v>
      </c>
      <c r="BF417" s="143">
        <f>IF(N417="snížená",J417,0)</f>
        <v>0</v>
      </c>
      <c r="BG417" s="143">
        <f>IF(N417="zákl. přenesená",J417,0)</f>
        <v>0</v>
      </c>
      <c r="BH417" s="143">
        <f>IF(N417="sníž. přenesená",J417,0)</f>
        <v>0</v>
      </c>
      <c r="BI417" s="143">
        <f>IF(N417="nulová",J417,0)</f>
        <v>0</v>
      </c>
      <c r="BJ417" s="12" t="s">
        <v>81</v>
      </c>
      <c r="BK417" s="143">
        <f>ROUND(I417*H417,2)</f>
        <v>0</v>
      </c>
      <c r="BL417" s="12" t="s">
        <v>132</v>
      </c>
      <c r="BM417" s="142" t="s">
        <v>700</v>
      </c>
    </row>
    <row r="418" spans="2:65" s="1" customFormat="1" ht="48.75">
      <c r="B418" s="27"/>
      <c r="D418" s="144" t="s">
        <v>133</v>
      </c>
      <c r="F418" s="145" t="s">
        <v>701</v>
      </c>
      <c r="I418" s="106"/>
      <c r="L418" s="27"/>
      <c r="M418" s="146"/>
      <c r="T418" s="51"/>
      <c r="AT418" s="12" t="s">
        <v>133</v>
      </c>
      <c r="AU418" s="12" t="s">
        <v>81</v>
      </c>
    </row>
    <row r="419" spans="2:65" s="1" customFormat="1" ht="16.5" customHeight="1">
      <c r="B419" s="27"/>
      <c r="C419" s="131">
        <v>161</v>
      </c>
      <c r="D419" s="131" t="s">
        <v>128</v>
      </c>
      <c r="E419" s="132" t="s">
        <v>702</v>
      </c>
      <c r="F419" s="133" t="s">
        <v>703</v>
      </c>
      <c r="G419" s="134" t="s">
        <v>131</v>
      </c>
      <c r="H419" s="135">
        <v>9</v>
      </c>
      <c r="I419" s="136"/>
      <c r="J419" s="137">
        <f>ROUND(I419*H419,2)</f>
        <v>0</v>
      </c>
      <c r="K419" s="138"/>
      <c r="L419" s="27"/>
      <c r="M419" s="139" t="s">
        <v>1</v>
      </c>
      <c r="N419" s="102" t="s">
        <v>38</v>
      </c>
      <c r="P419" s="140">
        <f>O419*H419</f>
        <v>0</v>
      </c>
      <c r="Q419" s="140">
        <v>0</v>
      </c>
      <c r="R419" s="140">
        <f>Q419*H419</f>
        <v>0</v>
      </c>
      <c r="S419" s="140">
        <v>0</v>
      </c>
      <c r="T419" s="141">
        <f>S419*H419</f>
        <v>0</v>
      </c>
      <c r="AR419" s="142" t="s">
        <v>132</v>
      </c>
      <c r="AT419" s="142" t="s">
        <v>128</v>
      </c>
      <c r="AU419" s="142" t="s">
        <v>81</v>
      </c>
      <c r="AY419" s="12" t="s">
        <v>127</v>
      </c>
      <c r="BE419" s="143">
        <f>IF(N419="základní",J419,0)</f>
        <v>0</v>
      </c>
      <c r="BF419" s="143">
        <f>IF(N419="snížená",J419,0)</f>
        <v>0</v>
      </c>
      <c r="BG419" s="143">
        <f>IF(N419="zákl. přenesená",J419,0)</f>
        <v>0</v>
      </c>
      <c r="BH419" s="143">
        <f>IF(N419="sníž. přenesená",J419,0)</f>
        <v>0</v>
      </c>
      <c r="BI419" s="143">
        <f>IF(N419="nulová",J419,0)</f>
        <v>0</v>
      </c>
      <c r="BJ419" s="12" t="s">
        <v>81</v>
      </c>
      <c r="BK419" s="143">
        <f>ROUND(I419*H419,2)</f>
        <v>0</v>
      </c>
      <c r="BL419" s="12" t="s">
        <v>132</v>
      </c>
      <c r="BM419" s="142" t="s">
        <v>704</v>
      </c>
    </row>
    <row r="420" spans="2:65" s="1" customFormat="1" ht="39">
      <c r="B420" s="27"/>
      <c r="D420" s="144" t="s">
        <v>133</v>
      </c>
      <c r="F420" s="145" t="s">
        <v>705</v>
      </c>
      <c r="I420" s="106"/>
      <c r="L420" s="27"/>
      <c r="M420" s="146"/>
      <c r="T420" s="51"/>
      <c r="AT420" s="12" t="s">
        <v>133</v>
      </c>
      <c r="AU420" s="12" t="s">
        <v>81</v>
      </c>
    </row>
    <row r="421" spans="2:65" s="10" customFormat="1" ht="25.9" customHeight="1">
      <c r="B421" s="121"/>
      <c r="D421" s="122" t="s">
        <v>72</v>
      </c>
      <c r="E421" s="123" t="s">
        <v>706</v>
      </c>
      <c r="F421" s="123" t="s">
        <v>707</v>
      </c>
      <c r="I421" s="124"/>
      <c r="J421" s="125">
        <f>BK421</f>
        <v>0</v>
      </c>
      <c r="L421" s="121"/>
      <c r="M421" s="126"/>
      <c r="P421" s="127">
        <f>P422</f>
        <v>0</v>
      </c>
      <c r="R421" s="127">
        <f>R422</f>
        <v>0</v>
      </c>
      <c r="T421" s="128">
        <f>T422</f>
        <v>0</v>
      </c>
      <c r="AR421" s="122" t="s">
        <v>132</v>
      </c>
      <c r="AT421" s="129" t="s">
        <v>72</v>
      </c>
      <c r="AU421" s="129" t="s">
        <v>73</v>
      </c>
      <c r="AY421" s="122" t="s">
        <v>127</v>
      </c>
      <c r="BK421" s="130">
        <f>BK422</f>
        <v>0</v>
      </c>
    </row>
    <row r="422" spans="2:65" s="1" customFormat="1" ht="37.9" customHeight="1">
      <c r="B422" s="27"/>
      <c r="C422" s="131">
        <v>162</v>
      </c>
      <c r="D422" s="131" t="s">
        <v>128</v>
      </c>
      <c r="E422" s="132" t="s">
        <v>708</v>
      </c>
      <c r="F422" s="133" t="s">
        <v>709</v>
      </c>
      <c r="G422" s="134" t="s">
        <v>710</v>
      </c>
      <c r="H422" s="135">
        <v>285</v>
      </c>
      <c r="I422" s="136"/>
      <c r="J422" s="137">
        <f>ROUND(I422*H422,2)</f>
        <v>0</v>
      </c>
      <c r="K422" s="138"/>
      <c r="L422" s="27"/>
      <c r="M422" s="147" t="s">
        <v>1</v>
      </c>
      <c r="N422" s="148" t="s">
        <v>38</v>
      </c>
      <c r="O422" s="149"/>
      <c r="P422" s="150">
        <f>O422*H422</f>
        <v>0</v>
      </c>
      <c r="Q422" s="150">
        <v>0</v>
      </c>
      <c r="R422" s="150">
        <f>Q422*H422</f>
        <v>0</v>
      </c>
      <c r="S422" s="150">
        <v>0</v>
      </c>
      <c r="T422" s="151">
        <f>S422*H422</f>
        <v>0</v>
      </c>
      <c r="AR422" s="142" t="s">
        <v>711</v>
      </c>
      <c r="AT422" s="142" t="s">
        <v>128</v>
      </c>
      <c r="AU422" s="142" t="s">
        <v>81</v>
      </c>
      <c r="AY422" s="12" t="s">
        <v>127</v>
      </c>
      <c r="BE422" s="143">
        <f>IF(N422="základní",J422,0)</f>
        <v>0</v>
      </c>
      <c r="BF422" s="143">
        <f>IF(N422="snížená",J422,0)</f>
        <v>0</v>
      </c>
      <c r="BG422" s="143">
        <f>IF(N422="zákl. přenesená",J422,0)</f>
        <v>0</v>
      </c>
      <c r="BH422" s="143">
        <f>IF(N422="sníž. přenesená",J422,0)</f>
        <v>0</v>
      </c>
      <c r="BI422" s="143">
        <f>IF(N422="nulová",J422,0)</f>
        <v>0</v>
      </c>
      <c r="BJ422" s="12" t="s">
        <v>81</v>
      </c>
      <c r="BK422" s="143">
        <f>ROUND(I422*H422,2)</f>
        <v>0</v>
      </c>
      <c r="BL422" s="12" t="s">
        <v>711</v>
      </c>
      <c r="BM422" s="142" t="s">
        <v>712</v>
      </c>
    </row>
    <row r="423" spans="2:65" s="1" customFormat="1" ht="6.95" customHeight="1">
      <c r="B423" s="39"/>
      <c r="C423" s="40"/>
      <c r="D423" s="40"/>
      <c r="E423" s="40"/>
      <c r="F423" s="40"/>
      <c r="G423" s="40"/>
      <c r="H423" s="40"/>
      <c r="I423" s="40"/>
      <c r="J423" s="40"/>
      <c r="K423" s="40"/>
      <c r="L423" s="27"/>
    </row>
    <row r="424" spans="2:65" ht="11.25"/>
    <row r="425" spans="2:65" ht="11.25"/>
  </sheetData>
  <sheetProtection algorithmName="SHA-512" hashValue="JrwpA4HvCfm9DF66o0x91AwVovqESgv2LjAH5sIODa5VryWkic5PJuqQM/RN8c1OSahP66UW5nXKh19+Z6XXJw==" saltValue="vAKEF5OvKBR8z2w96J2GAg==" spinCount="100000" sheet="1" objects="1" scenarios="1" formatColumns="0" formatRows="0" autoFilter="0"/>
  <autoFilter ref="C133:K422" xr:uid="{00000000-0009-0000-0000-000001000000}"/>
  <mergeCells count="14">
    <mergeCell ref="D112:F112"/>
    <mergeCell ref="E124:H124"/>
    <mergeCell ref="E126:H126"/>
    <mergeCell ref="L2:V2"/>
    <mergeCell ref="E87:H87"/>
    <mergeCell ref="D108:F108"/>
    <mergeCell ref="D109:F109"/>
    <mergeCell ref="D110:F110"/>
    <mergeCell ref="D111:F111"/>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Rekapitulace stavby</vt:lpstr>
      <vt:lpstr>D.1.5 - INTERIÉR</vt:lpstr>
      <vt:lpstr>'D.1.5 - INTERIÉR'!Názvy_tisku</vt:lpstr>
      <vt:lpstr>'Rekapitulace stavby'!Názvy_tisku</vt:lpstr>
      <vt:lpstr>'D.1.5 - INTERIÉR'!Oblast_tisku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DESKTOP-O9OFJBS\Honova</dc:creator>
  <cp:lastModifiedBy>Provoz</cp:lastModifiedBy>
  <dcterms:created xsi:type="dcterms:W3CDTF">2023-08-09T09:00:59Z</dcterms:created>
  <dcterms:modified xsi:type="dcterms:W3CDTF">2023-09-06T06:13:47Z</dcterms:modified>
</cp:coreProperties>
</file>