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Ateliér Velehradský\1459 - LERCO\DPS\rozpočet\250408_nábytky pro VŘ\"/>
    </mc:Choice>
  </mc:AlternateContent>
  <bookViews>
    <workbookView xWindow="0" yWindow="0" windowWidth="0" windowHeight="0"/>
  </bookViews>
  <sheets>
    <sheet name="Rekapitulace stavby" sheetId="1" r:id="rId1"/>
    <sheet name="D.1.4.9.1 (1) - Laborator..." sheetId="2" r:id="rId2"/>
    <sheet name="D.1.4.9.2 (1) - Laborator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'D.1.4.9.1 (1) - Laborator...'!$C$211:$K$914</definedName>
    <definedName name="_xlnm.Print_Area" localSheetId="1">'D.1.4.9.1 (1) - Laborator...'!$C$4:$J$39,'D.1.4.9.1 (1) - Laborator...'!$C$45:$J$193,'D.1.4.9.1 (1) - Laborator...'!$C$199:$K$914</definedName>
    <definedName name="_xlnm.Print_Titles" localSheetId="1">'D.1.4.9.1 (1) - Laborator...'!$211:$211</definedName>
    <definedName name="_xlnm._FilterDatabase" localSheetId="2" hidden="1">'D.1.4.9.2 (1) - Laborator...'!$C$116:$K$253</definedName>
    <definedName name="_xlnm.Print_Area" localSheetId="2">'D.1.4.9.2 (1) - Laborator...'!$C$4:$J$39,'D.1.4.9.2 (1) - Laborator...'!$C$45:$J$98,'D.1.4.9.2 (1) - Laborator...'!$C$104:$K$253</definedName>
    <definedName name="_xlnm.Print_Titles" localSheetId="2">'D.1.4.9.2 (1) - Laborator...'!$116:$116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T179"/>
  <c r="T178"/>
  <c r="R180"/>
  <c r="R179"/>
  <c r="R178"/>
  <c r="P180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1"/>
  <c r="BH121"/>
  <c r="BG121"/>
  <c r="BF121"/>
  <c r="T121"/>
  <c r="R121"/>
  <c r="P121"/>
  <c r="J113"/>
  <c r="F113"/>
  <c r="F111"/>
  <c r="E109"/>
  <c r="J54"/>
  <c r="F54"/>
  <c r="F52"/>
  <c r="E50"/>
  <c r="J24"/>
  <c r="E24"/>
  <c r="J55"/>
  <c r="J23"/>
  <c r="J18"/>
  <c r="E18"/>
  <c r="F55"/>
  <c r="J17"/>
  <c r="J12"/>
  <c r="J52"/>
  <c r="E7"/>
  <c r="E48"/>
  <c i="2" r="J37"/>
  <c r="J36"/>
  <c i="1" r="AY55"/>
  <c i="2" r="J35"/>
  <c i="1" r="AX55"/>
  <c i="2"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0"/>
  <c r="BH890"/>
  <c r="BG890"/>
  <c r="BF890"/>
  <c r="T890"/>
  <c r="R890"/>
  <c r="P890"/>
  <c r="BI888"/>
  <c r="BH888"/>
  <c r="BG888"/>
  <c r="BF888"/>
  <c r="T888"/>
  <c r="R888"/>
  <c r="P888"/>
  <c r="BI885"/>
  <c r="BH885"/>
  <c r="BG885"/>
  <c r="BF885"/>
  <c r="T885"/>
  <c r="R885"/>
  <c r="P885"/>
  <c r="BI883"/>
  <c r="BH883"/>
  <c r="BG883"/>
  <c r="BF883"/>
  <c r="T883"/>
  <c r="R883"/>
  <c r="P883"/>
  <c r="BI881"/>
  <c r="BH881"/>
  <c r="BG881"/>
  <c r="BF881"/>
  <c r="T881"/>
  <c r="R881"/>
  <c r="P881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8"/>
  <c r="BH838"/>
  <c r="BG838"/>
  <c r="BF838"/>
  <c r="T838"/>
  <c r="T837"/>
  <c r="R838"/>
  <c r="R837"/>
  <c r="P838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6"/>
  <c r="BH826"/>
  <c r="BG826"/>
  <c r="BF826"/>
  <c r="T826"/>
  <c r="R826"/>
  <c r="P826"/>
  <c r="BI824"/>
  <c r="BH824"/>
  <c r="BG824"/>
  <c r="BF824"/>
  <c r="T824"/>
  <c r="R824"/>
  <c r="P824"/>
  <c r="BI821"/>
  <c r="BH821"/>
  <c r="BG821"/>
  <c r="BF821"/>
  <c r="T821"/>
  <c r="T820"/>
  <c r="R821"/>
  <c r="R820"/>
  <c r="P821"/>
  <c r="P820"/>
  <c r="BI818"/>
  <c r="BH818"/>
  <c r="BG818"/>
  <c r="BF818"/>
  <c r="T818"/>
  <c r="T817"/>
  <c r="R818"/>
  <c r="R817"/>
  <c r="P818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799"/>
  <c r="BH799"/>
  <c r="BG799"/>
  <c r="BF799"/>
  <c r="T799"/>
  <c r="T798"/>
  <c r="R799"/>
  <c r="R798"/>
  <c r="P799"/>
  <c r="P798"/>
  <c r="BI796"/>
  <c r="BH796"/>
  <c r="BG796"/>
  <c r="BF796"/>
  <c r="T796"/>
  <c r="T795"/>
  <c r="R796"/>
  <c r="R795"/>
  <c r="P796"/>
  <c r="P795"/>
  <c r="BI793"/>
  <c r="BH793"/>
  <c r="BG793"/>
  <c r="BF793"/>
  <c r="T793"/>
  <c r="R793"/>
  <c r="P793"/>
  <c r="BI791"/>
  <c r="BH791"/>
  <c r="BG791"/>
  <c r="BF791"/>
  <c r="T791"/>
  <c r="R791"/>
  <c r="P791"/>
  <c r="BI788"/>
  <c r="BH788"/>
  <c r="BG788"/>
  <c r="BF788"/>
  <c r="T788"/>
  <c r="R788"/>
  <c r="P788"/>
  <c r="BI786"/>
  <c r="BH786"/>
  <c r="BG786"/>
  <c r="BF786"/>
  <c r="T786"/>
  <c r="R786"/>
  <c r="P786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0"/>
  <c r="BH740"/>
  <c r="BG740"/>
  <c r="BF740"/>
  <c r="T740"/>
  <c r="T739"/>
  <c r="R740"/>
  <c r="R739"/>
  <c r="P740"/>
  <c r="P739"/>
  <c r="BI737"/>
  <c r="BH737"/>
  <c r="BG737"/>
  <c r="BF737"/>
  <c r="T737"/>
  <c r="R737"/>
  <c r="P737"/>
  <c r="BI736"/>
  <c r="BH736"/>
  <c r="BG736"/>
  <c r="BF736"/>
  <c r="T736"/>
  <c r="R736"/>
  <c r="P736"/>
  <c r="BI733"/>
  <c r="BH733"/>
  <c r="BG733"/>
  <c r="BF733"/>
  <c r="T733"/>
  <c r="R733"/>
  <c r="P733"/>
  <c r="BI731"/>
  <c r="BH731"/>
  <c r="BG731"/>
  <c r="BF731"/>
  <c r="T731"/>
  <c r="R731"/>
  <c r="P731"/>
  <c r="BI728"/>
  <c r="BH728"/>
  <c r="BG728"/>
  <c r="BF728"/>
  <c r="T728"/>
  <c r="T727"/>
  <c r="R728"/>
  <c r="R727"/>
  <c r="P728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8"/>
  <c r="BH718"/>
  <c r="BG718"/>
  <c r="BF718"/>
  <c r="T718"/>
  <c r="R718"/>
  <c r="P718"/>
  <c r="BI716"/>
  <c r="BH716"/>
  <c r="BG716"/>
  <c r="BF716"/>
  <c r="T716"/>
  <c r="R716"/>
  <c r="P716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6"/>
  <c r="BH696"/>
  <c r="BG696"/>
  <c r="BF696"/>
  <c r="T696"/>
  <c r="T695"/>
  <c r="R696"/>
  <c r="R695"/>
  <c r="P696"/>
  <c r="P695"/>
  <c r="BI693"/>
  <c r="BH693"/>
  <c r="BG693"/>
  <c r="BF693"/>
  <c r="T693"/>
  <c r="R693"/>
  <c r="P693"/>
  <c r="BI691"/>
  <c r="BH691"/>
  <c r="BG691"/>
  <c r="BF691"/>
  <c r="T691"/>
  <c r="R691"/>
  <c r="P691"/>
  <c r="BI688"/>
  <c r="BH688"/>
  <c r="BG688"/>
  <c r="BF688"/>
  <c r="T688"/>
  <c r="R688"/>
  <c r="P688"/>
  <c r="BI686"/>
  <c r="BH686"/>
  <c r="BG686"/>
  <c r="BF686"/>
  <c r="T686"/>
  <c r="R686"/>
  <c r="P686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4"/>
  <c r="BH674"/>
  <c r="BG674"/>
  <c r="BF674"/>
  <c r="T674"/>
  <c r="T673"/>
  <c r="R674"/>
  <c r="R673"/>
  <c r="P674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T634"/>
  <c r="R635"/>
  <c r="R634"/>
  <c r="P635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T596"/>
  <c r="R597"/>
  <c r="R596"/>
  <c r="P597"/>
  <c r="P596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5"/>
  <c r="BH555"/>
  <c r="BG555"/>
  <c r="BF555"/>
  <c r="T555"/>
  <c r="R555"/>
  <c r="P555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5"/>
  <c r="BH545"/>
  <c r="BG545"/>
  <c r="BF545"/>
  <c r="T545"/>
  <c r="T544"/>
  <c r="R545"/>
  <c r="R544"/>
  <c r="P545"/>
  <c r="P544"/>
  <c r="BI541"/>
  <c r="BH541"/>
  <c r="BG541"/>
  <c r="BF541"/>
  <c r="T541"/>
  <c r="T540"/>
  <c r="R541"/>
  <c r="R540"/>
  <c r="P541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T520"/>
  <c r="R521"/>
  <c r="R520"/>
  <c r="P521"/>
  <c r="P520"/>
  <c r="BI518"/>
  <c r="BH518"/>
  <c r="BG518"/>
  <c r="BF518"/>
  <c r="T518"/>
  <c r="T517"/>
  <c r="R518"/>
  <c r="R517"/>
  <c r="P518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T491"/>
  <c r="R492"/>
  <c r="R491"/>
  <c r="P492"/>
  <c r="P491"/>
  <c r="BI489"/>
  <c r="BH489"/>
  <c r="BG489"/>
  <c r="BF489"/>
  <c r="T489"/>
  <c r="T488"/>
  <c r="R489"/>
  <c r="R488"/>
  <c r="P489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3"/>
  <c r="BH463"/>
  <c r="BG463"/>
  <c r="BF463"/>
  <c r="T463"/>
  <c r="T462"/>
  <c r="R463"/>
  <c r="R462"/>
  <c r="P463"/>
  <c r="P462"/>
  <c r="BI460"/>
  <c r="BH460"/>
  <c r="BG460"/>
  <c r="BF460"/>
  <c r="T460"/>
  <c r="T459"/>
  <c r="T458"/>
  <c r="R460"/>
  <c r="R459"/>
  <c r="R458"/>
  <c r="P460"/>
  <c r="P459"/>
  <c r="P458"/>
  <c r="BI457"/>
  <c r="BH457"/>
  <c r="BG457"/>
  <c r="BF457"/>
  <c r="T457"/>
  <c r="T456"/>
  <c r="T455"/>
  <c r="R457"/>
  <c r="R456"/>
  <c r="R455"/>
  <c r="P457"/>
  <c r="P456"/>
  <c r="P455"/>
  <c r="BI454"/>
  <c r="BH454"/>
  <c r="BG454"/>
  <c r="BF454"/>
  <c r="T454"/>
  <c r="T453"/>
  <c r="R454"/>
  <c r="R453"/>
  <c r="P454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T439"/>
  <c r="R440"/>
  <c r="R439"/>
  <c r="P440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T419"/>
  <c r="R420"/>
  <c r="R419"/>
  <c r="P420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T398"/>
  <c r="R399"/>
  <c r="R398"/>
  <c r="P399"/>
  <c r="P398"/>
  <c r="BI396"/>
  <c r="BH396"/>
  <c r="BG396"/>
  <c r="BF396"/>
  <c r="T396"/>
  <c r="T395"/>
  <c r="R396"/>
  <c r="R395"/>
  <c r="P396"/>
  <c r="P395"/>
  <c r="BI393"/>
  <c r="BH393"/>
  <c r="BG393"/>
  <c r="BF393"/>
  <c r="T393"/>
  <c r="T392"/>
  <c r="T391"/>
  <c r="R393"/>
  <c r="R392"/>
  <c r="R391"/>
  <c r="P393"/>
  <c r="P392"/>
  <c r="P391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T383"/>
  <c r="R384"/>
  <c r="R383"/>
  <c r="P384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T306"/>
  <c r="R307"/>
  <c r="R306"/>
  <c r="P307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J208"/>
  <c r="F208"/>
  <c r="F206"/>
  <c r="E204"/>
  <c r="J54"/>
  <c r="F54"/>
  <c r="F52"/>
  <c r="E50"/>
  <c r="J24"/>
  <c r="E24"/>
  <c r="J209"/>
  <c r="J23"/>
  <c r="J18"/>
  <c r="E18"/>
  <c r="F209"/>
  <c r="J17"/>
  <c r="J12"/>
  <c r="J206"/>
  <c r="E7"/>
  <c r="E48"/>
  <c i="1" r="L50"/>
  <c r="AM50"/>
  <c r="AM49"/>
  <c r="L49"/>
  <c r="AM47"/>
  <c r="L47"/>
  <c r="L45"/>
  <c r="L44"/>
  <c i="2" r="J415"/>
  <c r="BK718"/>
  <c r="J813"/>
  <c r="BK393"/>
  <c r="BK602"/>
  <c r="J709"/>
  <c r="BK246"/>
  <c r="J362"/>
  <c r="BK534"/>
  <c r="J851"/>
  <c r="BK373"/>
  <c i="3" r="BK233"/>
  <c i="2" r="J564"/>
  <c r="BK864"/>
  <c r="J380"/>
  <c r="BK427"/>
  <c r="J489"/>
  <c r="J600"/>
  <c r="BK779"/>
  <c r="BK890"/>
  <c r="BK914"/>
  <c r="J623"/>
  <c r="BK250"/>
  <c i="3" r="J123"/>
  <c r="J180"/>
  <c i="2" r="BK640"/>
  <c r="J279"/>
  <c r="BK566"/>
  <c r="BK564"/>
  <c r="BK644"/>
  <c r="BK307"/>
  <c r="BK475"/>
  <c r="BK667"/>
  <c r="BK733"/>
  <c r="J912"/>
  <c r="BK570"/>
  <c i="1" r="AS54"/>
  <c i="2" r="J475"/>
  <c r="BK224"/>
  <c r="J468"/>
  <c r="BK786"/>
  <c r="BK350"/>
  <c r="J511"/>
  <c r="BK857"/>
  <c r="BK314"/>
  <c r="BK530"/>
  <c r="J786"/>
  <c r="BK346"/>
  <c r="J902"/>
  <c r="BK509"/>
  <c i="3" r="J135"/>
  <c r="BK209"/>
  <c i="2" r="J824"/>
  <c r="BK851"/>
  <c r="BK806"/>
  <c r="J766"/>
  <c r="J329"/>
  <c r="BK511"/>
  <c r="BK659"/>
  <c r="BK696"/>
  <c r="BK299"/>
  <c r="BK521"/>
  <c i="3" r="BK170"/>
  <c r="BK156"/>
  <c i="2" r="BK736"/>
  <c r="J349"/>
  <c r="BK504"/>
  <c r="J555"/>
  <c r="BK657"/>
  <c r="BK809"/>
  <c r="BK332"/>
  <c r="BK621"/>
  <c r="BK831"/>
  <c r="BK322"/>
  <c r="BK752"/>
  <c r="BK472"/>
  <c i="3" r="BK165"/>
  <c i="2" r="BK775"/>
  <c r="BK845"/>
  <c r="J477"/>
  <c r="BK407"/>
  <c r="BK723"/>
  <c r="J264"/>
  <c r="BK429"/>
  <c r="J674"/>
  <c r="J723"/>
  <c r="J254"/>
  <c r="BK597"/>
  <c i="3" r="J132"/>
  <c r="BK123"/>
  <c i="2" r="BK552"/>
  <c r="J804"/>
  <c r="J758"/>
  <c r="BK861"/>
  <c r="BK435"/>
  <c r="J431"/>
  <c r="J425"/>
  <c r="J760"/>
  <c r="J344"/>
  <c r="J566"/>
  <c i="3" r="J226"/>
  <c r="BK212"/>
  <c i="2" r="J621"/>
  <c r="J242"/>
  <c r="BK769"/>
  <c r="J332"/>
  <c r="BK403"/>
  <c r="J457"/>
  <c r="BK413"/>
  <c r="J486"/>
  <c r="J911"/>
  <c r="J594"/>
  <c r="J318"/>
  <c i="3" r="BK198"/>
  <c r="BK202"/>
  <c i="2" r="BK468"/>
  <c r="J740"/>
  <c r="BK875"/>
  <c r="BK277"/>
  <c r="BK463"/>
  <c r="BK532"/>
  <c r="J728"/>
  <c r="BK339"/>
  <c r="BK437"/>
  <c r="J853"/>
  <c r="J367"/>
  <c i="3" r="J252"/>
  <c r="J126"/>
  <c i="2" r="J657"/>
  <c r="J307"/>
  <c r="J583"/>
  <c r="J818"/>
  <c r="BK411"/>
  <c r="BK608"/>
  <c r="J233"/>
  <c r="BK420"/>
  <c r="J619"/>
  <c r="BK847"/>
  <c r="BK538"/>
  <c r="J908"/>
  <c r="BK630"/>
  <c i="3" r="BK238"/>
  <c r="J253"/>
  <c i="2" r="J576"/>
  <c r="J793"/>
  <c r="J336"/>
  <c r="J252"/>
  <c r="J849"/>
  <c r="J360"/>
  <c r="J405"/>
  <c r="BK466"/>
  <c r="J906"/>
  <c r="BK482"/>
  <c i="3" r="J233"/>
  <c r="BK204"/>
  <c i="2" r="J610"/>
  <c r="BK783"/>
  <c r="J895"/>
  <c r="BK425"/>
  <c r="BK360"/>
  <c r="BK628"/>
  <c r="BK231"/>
  <c r="J885"/>
  <c r="J375"/>
  <c r="BK709"/>
  <c r="BK259"/>
  <c i="3" r="J188"/>
  <c r="BK137"/>
  <c i="2" r="BK655"/>
  <c r="J644"/>
  <c r="BK771"/>
  <c r="BK866"/>
  <c r="J875"/>
  <c r="J350"/>
  <c r="BK873"/>
  <c r="J325"/>
  <c r="J731"/>
  <c r="BK327"/>
  <c i="3" r="J251"/>
  <c r="J193"/>
  <c i="2" r="BK721"/>
  <c r="BK893"/>
  <c r="BK871"/>
  <c r="BK254"/>
  <c r="BK336"/>
  <c r="J589"/>
  <c r="J877"/>
  <c r="J287"/>
  <c r="J447"/>
  <c r="BK911"/>
  <c r="BK513"/>
  <c i="3" r="BK207"/>
  <c r="J191"/>
  <c i="2" r="BK740"/>
  <c r="J272"/>
  <c r="J470"/>
  <c r="J826"/>
  <c r="J855"/>
  <c r="BK405"/>
  <c r="BK677"/>
  <c r="J686"/>
  <c r="BK883"/>
  <c r="J495"/>
  <c i="3" r="BK161"/>
  <c r="BK132"/>
  <c r="BK253"/>
  <c i="2" r="J570"/>
  <c r="J815"/>
  <c r="BK843"/>
  <c r="J384"/>
  <c r="J497"/>
  <c r="BK766"/>
  <c r="BK312"/>
  <c r="J635"/>
  <c r="J859"/>
  <c r="BK470"/>
  <c r="BK218"/>
  <c r="BK681"/>
  <c i="3" r="BK196"/>
  <c r="J143"/>
  <c i="2" r="J597"/>
  <c r="BK256"/>
  <c r="J532"/>
  <c r="BK869"/>
  <c r="BK691"/>
  <c r="J773"/>
  <c r="BK252"/>
  <c r="BK652"/>
  <c r="BK679"/>
  <c r="J261"/>
  <c r="BK716"/>
  <c r="J274"/>
  <c i="3" r="BK191"/>
  <c r="J176"/>
  <c i="2" r="J482"/>
  <c r="BK238"/>
  <c r="J499"/>
  <c r="J652"/>
  <c r="J683"/>
  <c r="J871"/>
  <c r="J296"/>
  <c r="BK612"/>
  <c r="J502"/>
  <c r="J893"/>
  <c r="J310"/>
  <c i="3" r="J207"/>
  <c i="2" r="J662"/>
  <c r="BK228"/>
  <c r="J449"/>
  <c r="BK325"/>
  <c r="BK294"/>
  <c r="J443"/>
  <c r="J869"/>
  <c r="J423"/>
  <c r="J783"/>
  <c r="BK799"/>
  <c r="BK380"/>
  <c i="3" r="J238"/>
  <c r="J121"/>
  <c i="2" r="J371"/>
  <c r="J703"/>
  <c r="J890"/>
  <c r="BK349"/>
  <c r="BK625"/>
  <c r="J745"/>
  <c r="J224"/>
  <c r="BK272"/>
  <c r="J420"/>
  <c r="BK711"/>
  <c r="J238"/>
  <c i="3" r="J198"/>
  <c r="J156"/>
  <c i="2" r="J587"/>
  <c r="J285"/>
  <c r="BK492"/>
  <c r="J604"/>
  <c r="BK707"/>
  <c r="BK859"/>
  <c r="J353"/>
  <c r="BK664"/>
  <c r="J802"/>
  <c r="J407"/>
  <c r="J602"/>
  <c i="3" r="J158"/>
  <c r="BK228"/>
  <c i="2" r="J454"/>
  <c r="BK669"/>
  <c r="BK285"/>
  <c r="J747"/>
  <c r="J642"/>
  <c r="BK233"/>
  <c r="BK642"/>
  <c r="BK773"/>
  <c r="BK334"/>
  <c r="BK555"/>
  <c i="3" r="J202"/>
  <c r="BK135"/>
  <c i="2" r="J409"/>
  <c r="J681"/>
  <c r="BK788"/>
  <c r="BK881"/>
  <c r="BK367"/>
  <c r="BK606"/>
  <c r="J764"/>
  <c r="BK486"/>
  <c r="BK701"/>
  <c r="J312"/>
  <c r="BK897"/>
  <c r="J612"/>
  <c r="J246"/>
  <c i="3" r="BK251"/>
  <c i="2" r="BK754"/>
  <c r="BK387"/>
  <c r="BK693"/>
  <c r="J440"/>
  <c r="J560"/>
  <c r="BK648"/>
  <c r="J302"/>
  <c r="BK515"/>
  <c r="BK762"/>
  <c r="J373"/>
  <c r="BK443"/>
  <c r="BK895"/>
  <c r="J479"/>
  <c i="3" r="BK241"/>
  <c r="J146"/>
  <c i="2" r="J650"/>
  <c r="BK342"/>
  <c r="J466"/>
  <c r="BK574"/>
  <c r="BK617"/>
  <c r="BK811"/>
  <c r="BK781"/>
  <c r="J226"/>
  <c r="BK353"/>
  <c r="J713"/>
  <c r="BK364"/>
  <c i="3" r="J212"/>
  <c r="BK216"/>
  <c i="2" r="BK451"/>
  <c r="BK713"/>
  <c r="BK793"/>
  <c r="J809"/>
  <c r="BK508"/>
  <c r="BK725"/>
  <c r="BK688"/>
  <c r="J721"/>
  <c r="J914"/>
  <c r="J574"/>
  <c i="3" r="BK126"/>
  <c r="J247"/>
  <c i="2" r="J538"/>
  <c r="J266"/>
  <c r="J501"/>
  <c r="BK623"/>
  <c r="J779"/>
  <c r="BK318"/>
  <c r="BK583"/>
  <c r="J873"/>
  <c r="BK355"/>
  <c r="BK484"/>
  <c r="BK835"/>
  <c i="3" r="BK231"/>
  <c r="J236"/>
  <c i="2" r="BK384"/>
  <c r="BK578"/>
  <c r="J664"/>
  <c r="J775"/>
  <c r="BK287"/>
  <c r="J506"/>
  <c r="BK614"/>
  <c r="J711"/>
  <c r="J277"/>
  <c r="J736"/>
  <c r="BK226"/>
  <c i="3" r="J228"/>
  <c r="J170"/>
  <c i="2" r="J389"/>
  <c r="BK572"/>
  <c r="BK796"/>
  <c r="BK610"/>
  <c r="BK818"/>
  <c r="BK849"/>
  <c r="J334"/>
  <c r="J445"/>
  <c r="J725"/>
  <c i="3" r="J241"/>
  <c r="J220"/>
  <c i="2" r="J534"/>
  <c r="BK244"/>
  <c r="J411"/>
  <c r="BK457"/>
  <c r="J581"/>
  <c r="J671"/>
  <c r="J883"/>
  <c r="J231"/>
  <c r="BK545"/>
  <c r="J269"/>
  <c r="J754"/>
  <c r="BK316"/>
  <c i="3" r="BK214"/>
  <c i="2" r="J788"/>
  <c r="J433"/>
  <c r="BK826"/>
  <c r="J480"/>
  <c r="J743"/>
  <c r="BK813"/>
  <c r="J417"/>
  <c r="J592"/>
  <c r="BK885"/>
  <c r="BK220"/>
  <c r="BK399"/>
  <c r="BK912"/>
  <c r="BK557"/>
  <c i="3" r="J250"/>
  <c r="J216"/>
  <c i="2" r="J536"/>
  <c r="BK581"/>
  <c r="BK310"/>
  <c r="J393"/>
  <c r="J608"/>
  <c r="BK242"/>
  <c r="J777"/>
  <c r="J913"/>
  <c r="J667"/>
  <c i="3" r="BK143"/>
  <c r="BK247"/>
  <c i="2" r="BK550"/>
  <c r="BK838"/>
  <c r="BK362"/>
  <c r="BK758"/>
  <c r="BK447"/>
  <c r="J568"/>
  <c r="J829"/>
  <c r="J368"/>
  <c r="J451"/>
  <c r="BK908"/>
  <c r="J508"/>
  <c i="3" r="BK193"/>
  <c r="J130"/>
  <c i="2" r="J578"/>
  <c r="J463"/>
  <c r="J472"/>
  <c r="BK501"/>
  <c r="J796"/>
  <c r="J437"/>
  <c r="J550"/>
  <c r="J900"/>
  <c r="BK417"/>
  <c i="3" r="J184"/>
  <c r="BK222"/>
  <c i="2" r="BK674"/>
  <c r="J346"/>
  <c r="J413"/>
  <c r="BK536"/>
  <c r="BK528"/>
  <c r="J632"/>
  <c r="J707"/>
  <c r="BK568"/>
  <c r="J897"/>
  <c r="BK449"/>
  <c i="3" r="BK226"/>
  <c r="J174"/>
  <c i="2" r="J669"/>
  <c r="J806"/>
  <c r="BK454"/>
  <c r="BK600"/>
  <c r="J659"/>
  <c r="J322"/>
  <c r="BK289"/>
  <c r="J606"/>
  <c r="BK604"/>
  <c r="BK902"/>
  <c r="BK445"/>
  <c i="3" r="J148"/>
  <c i="2" r="J718"/>
  <c r="BK378"/>
  <c r="J460"/>
  <c r="J756"/>
  <c r="BK743"/>
  <c r="BK222"/>
  <c r="BK269"/>
  <c r="J399"/>
  <c r="J625"/>
  <c r="BK904"/>
  <c r="BK524"/>
  <c i="3" r="BK188"/>
  <c r="J196"/>
  <c i="2" r="J524"/>
  <c r="J762"/>
  <c r="BK375"/>
  <c r="J630"/>
  <c r="J888"/>
  <c r="BK477"/>
  <c r="J617"/>
  <c r="J701"/>
  <c r="BK329"/>
  <c r="J614"/>
  <c r="J791"/>
  <c r="BK344"/>
  <c i="3" r="BK180"/>
  <c r="J137"/>
  <c r="BK130"/>
  <c i="2" r="BK423"/>
  <c r="BK728"/>
  <c r="BK760"/>
  <c r="J838"/>
  <c r="J248"/>
  <c r="J435"/>
  <c r="J289"/>
  <c r="BK558"/>
  <c r="J228"/>
  <c r="BK587"/>
  <c i="3" r="J141"/>
  <c r="BK236"/>
  <c r="BK146"/>
  <c i="2" r="BK389"/>
  <c r="J473"/>
  <c r="J222"/>
  <c r="BK548"/>
  <c r="J504"/>
  <c r="J752"/>
  <c r="BK274"/>
  <c r="BK497"/>
  <c r="J861"/>
  <c r="J339"/>
  <c i="3" r="BK250"/>
  <c r="BK184"/>
  <c i="2" r="J509"/>
  <c r="BK236"/>
  <c r="J548"/>
  <c r="J811"/>
  <c r="BK279"/>
  <c r="BK526"/>
  <c r="BK853"/>
  <c r="BK632"/>
  <c r="BK703"/>
  <c r="BK906"/>
  <c r="BK635"/>
  <c r="J304"/>
  <c i="3" r="BK245"/>
  <c r="J151"/>
  <c i="2" r="BK756"/>
  <c r="J250"/>
  <c r="J259"/>
  <c r="BK440"/>
  <c r="BK646"/>
  <c r="J831"/>
  <c r="BK841"/>
  <c r="BK877"/>
  <c r="BK216"/>
  <c r="J688"/>
  <c r="J256"/>
  <c i="3" r="BK158"/>
  <c i="2" r="J821"/>
  <c r="J364"/>
  <c r="J515"/>
  <c r="J691"/>
  <c r="J541"/>
  <c r="BK747"/>
  <c r="J342"/>
  <c r="BK506"/>
  <c r="J355"/>
  <c r="BK815"/>
  <c r="J378"/>
  <c i="3" r="J186"/>
  <c r="BK167"/>
  <c i="2" r="J327"/>
  <c r="J530"/>
  <c r="J526"/>
  <c r="BK699"/>
  <c r="J862"/>
  <c r="J845"/>
  <c r="BK302"/>
  <c r="BK560"/>
  <c r="BK829"/>
  <c r="BK489"/>
  <c r="BK802"/>
  <c r="J716"/>
  <c r="BK304"/>
  <c r="J705"/>
  <c r="J236"/>
  <c i="3" r="BK121"/>
  <c r="J231"/>
  <c i="2" r="J387"/>
  <c r="BK683"/>
  <c r="J881"/>
  <c r="J403"/>
  <c r="J557"/>
  <c r="BK737"/>
  <c r="BK862"/>
  <c r="J841"/>
  <c r="BK777"/>
  <c r="BK409"/>
  <c i="3" r="BK153"/>
  <c r="J153"/>
  <c i="2" r="J513"/>
  <c r="BK650"/>
  <c r="BK638"/>
  <c r="J693"/>
  <c r="BK888"/>
  <c r="BK371"/>
  <c r="J648"/>
  <c r="BK592"/>
  <c r="BK900"/>
  <c r="J545"/>
  <c i="3" r="BK176"/>
  <c r="BK174"/>
  <c i="2" r="J677"/>
  <c r="J314"/>
  <c r="BK433"/>
  <c r="BK541"/>
  <c r="BK671"/>
  <c r="J781"/>
  <c r="BK248"/>
  <c r="BK594"/>
  <c r="BK619"/>
  <c r="J866"/>
  <c r="J492"/>
  <c i="3" r="J165"/>
  <c r="J161"/>
  <c i="2" r="BK460"/>
  <c r="J655"/>
  <c r="J316"/>
  <c r="BK479"/>
  <c r="BK764"/>
  <c r="J299"/>
  <c r="J521"/>
  <c r="J628"/>
  <c r="J904"/>
  <c r="J320"/>
  <c i="3" r="BK141"/>
  <c r="BK252"/>
  <c i="2" r="J528"/>
  <c r="BK705"/>
  <c r="J864"/>
  <c r="BK518"/>
  <c r="BK261"/>
  <c r="BK281"/>
  <c r="J518"/>
  <c r="J733"/>
  <c r="BK791"/>
  <c r="BK266"/>
  <c r="J696"/>
  <c r="J216"/>
  <c i="3" r="J204"/>
  <c i="2" r="BK833"/>
  <c r="J220"/>
  <c r="BK296"/>
  <c r="BK662"/>
  <c r="BK804"/>
  <c r="J833"/>
  <c r="J396"/>
  <c r="BK589"/>
  <c r="J799"/>
  <c r="BK368"/>
  <c r="BK824"/>
  <c r="J484"/>
  <c i="3" r="J222"/>
  <c r="BK151"/>
  <c i="2" r="J558"/>
  <c r="J357"/>
  <c r="BK292"/>
  <c r="BK499"/>
  <c r="J737"/>
  <c r="BK357"/>
  <c r="BK686"/>
  <c r="BK855"/>
  <c r="BK431"/>
  <c r="BK473"/>
  <c r="J843"/>
  <c r="BK396"/>
  <c i="3" r="BK148"/>
  <c r="J167"/>
  <c i="2" r="J679"/>
  <c r="BK264"/>
  <c r="J427"/>
  <c r="BK502"/>
  <c r="BK495"/>
  <c r="BK585"/>
  <c r="BK731"/>
  <c r="BK415"/>
  <c r="J847"/>
  <c r="J244"/>
  <c i="3" r="J245"/>
  <c i="2" r="J769"/>
  <c r="J294"/>
  <c r="J857"/>
  <c r="BK480"/>
  <c r="J585"/>
  <c r="J835"/>
  <c r="J281"/>
  <c r="J572"/>
  <c r="J646"/>
  <c r="J292"/>
  <c r="J640"/>
  <c r="J218"/>
  <c i="3" r="BK220"/>
  <c r="BK186"/>
  <c i="2" r="J429"/>
  <c r="J771"/>
  <c r="BK320"/>
  <c r="J699"/>
  <c r="BK576"/>
  <c r="J638"/>
  <c r="BK745"/>
  <c r="BK821"/>
  <c r="BK913"/>
  <c r="J552"/>
  <c i="3" r="J214"/>
  <c r="J209"/>
  <c i="2" l="1" r="R215"/>
  <c r="R241"/>
  <c r="R240"/>
  <c r="BK263"/>
  <c r="J263"/>
  <c r="J70"/>
  <c r="R276"/>
  <c r="BK291"/>
  <c r="J291"/>
  <c r="J77"/>
  <c r="P309"/>
  <c r="P324"/>
  <c r="BK348"/>
  <c r="J348"/>
  <c r="J89"/>
  <c r="T359"/>
  <c r="R370"/>
  <c r="R422"/>
  <c r="R421"/>
  <c r="T465"/>
  <c r="T464"/>
  <c r="R547"/>
  <c r="R563"/>
  <c r="T591"/>
  <c r="P616"/>
  <c r="P627"/>
  <c r="R654"/>
  <c r="P666"/>
  <c r="T676"/>
  <c r="T690"/>
  <c r="BK715"/>
  <c r="J715"/>
  <c r="J158"/>
  <c r="T715"/>
  <c r="P730"/>
  <c r="BK735"/>
  <c r="J735"/>
  <c r="J163"/>
  <c r="P742"/>
  <c r="P741"/>
  <c r="T751"/>
  <c r="P785"/>
  <c r="P808"/>
  <c r="P823"/>
  <c i="3" r="T129"/>
  <c r="T140"/>
  <c r="T150"/>
  <c r="R190"/>
  <c r="T201"/>
  <c r="T211"/>
  <c r="R235"/>
  <c i="2" r="BK215"/>
  <c r="P241"/>
  <c r="P240"/>
  <c r="R258"/>
  <c r="P276"/>
  <c r="T284"/>
  <c r="BK309"/>
  <c r="J309"/>
  <c r="J83"/>
  <c r="T319"/>
  <c r="T331"/>
  <c r="R341"/>
  <c r="R352"/>
  <c r="R366"/>
  <c r="R377"/>
  <c r="P386"/>
  <c r="P382"/>
  <c r="R402"/>
  <c r="R401"/>
  <c r="P442"/>
  <c r="P441"/>
  <c r="P494"/>
  <c r="P493"/>
  <c r="R523"/>
  <c r="R522"/>
  <c r="T547"/>
  <c r="T563"/>
  <c r="P591"/>
  <c r="T616"/>
  <c r="T627"/>
  <c r="T654"/>
  <c r="R666"/>
  <c r="R685"/>
  <c r="R698"/>
  <c r="BK720"/>
  <c r="J720"/>
  <c r="J159"/>
  <c r="R730"/>
  <c r="BK742"/>
  <c r="J742"/>
  <c r="J166"/>
  <c r="P751"/>
  <c r="BK785"/>
  <c r="J785"/>
  <c r="J171"/>
  <c r="R790"/>
  <c r="P801"/>
  <c r="P800"/>
  <c r="BK840"/>
  <c r="T868"/>
  <c r="T887"/>
  <c r="P899"/>
  <c i="3" r="R120"/>
  <c r="R119"/>
  <c r="BK134"/>
  <c r="J134"/>
  <c r="J66"/>
  <c r="P140"/>
  <c r="BK150"/>
  <c r="J150"/>
  <c r="J70"/>
  <c r="R155"/>
  <c r="BK164"/>
  <c r="BK190"/>
  <c r="J190"/>
  <c r="J82"/>
  <c r="T195"/>
  <c r="BK206"/>
  <c r="J206"/>
  <c r="J86"/>
  <c r="T235"/>
  <c i="2" r="T215"/>
  <c r="T241"/>
  <c r="T240"/>
  <c r="P258"/>
  <c r="P271"/>
  <c r="P270"/>
  <c r="BK284"/>
  <c r="BK301"/>
  <c r="BK319"/>
  <c r="J319"/>
  <c r="J84"/>
  <c r="P331"/>
  <c r="P341"/>
  <c r="P352"/>
  <c r="P366"/>
  <c r="P377"/>
  <c r="BK402"/>
  <c r="J402"/>
  <c r="J106"/>
  <c r="BK442"/>
  <c r="R494"/>
  <c r="R493"/>
  <c r="P554"/>
  <c r="R580"/>
  <c r="R599"/>
  <c r="R637"/>
  <c r="R636"/>
  <c r="R661"/>
  <c r="P676"/>
  <c r="BK690"/>
  <c r="J690"/>
  <c r="J154"/>
  <c r="P715"/>
  <c r="BK730"/>
  <c r="P735"/>
  <c r="R751"/>
  <c r="R785"/>
  <c r="R808"/>
  <c r="BK828"/>
  <c r="J828"/>
  <c r="J182"/>
  <c r="T828"/>
  <c r="R868"/>
  <c r="P887"/>
  <c r="T892"/>
  <c r="R910"/>
  <c i="3" r="T120"/>
  <c r="T119"/>
  <c r="BK129"/>
  <c r="BK128"/>
  <c r="J128"/>
  <c r="J64"/>
  <c r="R134"/>
  <c r="T145"/>
  <c r="P155"/>
  <c r="T164"/>
  <c r="T163"/>
  <c r="R173"/>
  <c r="R172"/>
  <c r="P183"/>
  <c r="P195"/>
  <c r="P206"/>
  <c r="T219"/>
  <c r="T218"/>
  <c r="T225"/>
  <c r="T244"/>
  <c r="T243"/>
  <c i="2" r="P230"/>
  <c r="R235"/>
  <c r="T258"/>
  <c r="BK271"/>
  <c r="J271"/>
  <c r="J73"/>
  <c r="R284"/>
  <c r="T301"/>
  <c r="T300"/>
  <c r="BK324"/>
  <c r="J324"/>
  <c r="J85"/>
  <c r="P348"/>
  <c r="BK359"/>
  <c r="J359"/>
  <c r="J92"/>
  <c r="BK370"/>
  <c r="J370"/>
  <c r="J95"/>
  <c r="T402"/>
  <c r="T401"/>
  <c r="T442"/>
  <c r="T441"/>
  <c r="R465"/>
  <c r="R464"/>
  <c r="T523"/>
  <c r="T522"/>
  <c r="BK547"/>
  <c r="J547"/>
  <c r="J133"/>
  <c r="P563"/>
  <c r="R591"/>
  <c r="R616"/>
  <c r="R627"/>
  <c r="BK654"/>
  <c r="J654"/>
  <c r="J147"/>
  <c r="BK666"/>
  <c r="J666"/>
  <c r="J149"/>
  <c r="R676"/>
  <c r="R675"/>
  <c r="R690"/>
  <c r="T840"/>
  <c r="T839"/>
  <c r="P880"/>
  <c r="R887"/>
  <c r="T899"/>
  <c i="3" r="BK140"/>
  <c r="J140"/>
  <c r="J68"/>
  <c r="R145"/>
  <c r="T155"/>
  <c r="R183"/>
  <c r="BK195"/>
  <c r="J195"/>
  <c r="J83"/>
  <c r="P201"/>
  <c r="R206"/>
  <c r="BK225"/>
  <c r="J225"/>
  <c r="J91"/>
  <c r="R230"/>
  <c r="BK244"/>
  <c r="J244"/>
  <c r="J96"/>
  <c i="2" r="R230"/>
  <c r="BK235"/>
  <c r="J235"/>
  <c r="J64"/>
  <c r="BK258"/>
  <c r="T276"/>
  <c r="R291"/>
  <c r="T309"/>
  <c r="T324"/>
  <c r="R348"/>
  <c r="R359"/>
  <c r="BK377"/>
  <c r="J377"/>
  <c r="J96"/>
  <c r="T386"/>
  <c r="T382"/>
  <c r="T422"/>
  <c r="T421"/>
  <c r="BK465"/>
  <c r="T554"/>
  <c r="T580"/>
  <c r="P599"/>
  <c r="P598"/>
  <c r="BK637"/>
  <c r="J637"/>
  <c r="J146"/>
  <c r="BK661"/>
  <c r="J661"/>
  <c r="J148"/>
  <c r="BK685"/>
  <c r="J685"/>
  <c r="J153"/>
  <c r="P690"/>
  <c r="P720"/>
  <c r="R735"/>
  <c r="R742"/>
  <c r="R741"/>
  <c r="BK768"/>
  <c r="J768"/>
  <c r="J170"/>
  <c r="T785"/>
  <c r="T790"/>
  <c r="BK808"/>
  <c r="J808"/>
  <c r="J177"/>
  <c r="BK823"/>
  <c r="J823"/>
  <c r="J181"/>
  <c r="T823"/>
  <c r="T822"/>
  <c r="R828"/>
  <c r="BK868"/>
  <c r="J868"/>
  <c r="J186"/>
  <c r="T880"/>
  <c r="T879"/>
  <c r="R892"/>
  <c r="T910"/>
  <c i="3" r="P134"/>
  <c r="P145"/>
  <c r="P190"/>
  <c r="R211"/>
  <c r="R225"/>
  <c r="R224"/>
  <c r="T230"/>
  <c r="BK249"/>
  <c r="J249"/>
  <c r="J97"/>
  <c i="2" r="T230"/>
  <c r="T235"/>
  <c r="R263"/>
  <c r="R271"/>
  <c r="R270"/>
  <c r="P284"/>
  <c r="P301"/>
  <c r="P300"/>
  <c r="R309"/>
  <c r="R324"/>
  <c r="T348"/>
  <c r="P359"/>
  <c r="P370"/>
  <c r="P369"/>
  <c r="R386"/>
  <c r="R382"/>
  <c r="P422"/>
  <c r="P421"/>
  <c r="T494"/>
  <c r="T493"/>
  <c r="P547"/>
  <c r="P543"/>
  <c r="R554"/>
  <c r="P580"/>
  <c r="T599"/>
  <c r="T598"/>
  <c r="T637"/>
  <c r="T661"/>
  <c r="T685"/>
  <c r="T698"/>
  <c r="T697"/>
  <c r="T720"/>
  <c r="BK751"/>
  <c r="J751"/>
  <c r="J169"/>
  <c r="T768"/>
  <c r="T808"/>
  <c r="R823"/>
  <c r="R822"/>
  <c r="P828"/>
  <c r="P868"/>
  <c r="BK887"/>
  <c r="J887"/>
  <c r="J189"/>
  <c r="BK899"/>
  <c r="J899"/>
  <c r="J191"/>
  <c r="BK910"/>
  <c r="J910"/>
  <c r="J192"/>
  <c i="3" r="BK120"/>
  <c r="J120"/>
  <c r="J62"/>
  <c r="R129"/>
  <c r="R128"/>
  <c r="BK145"/>
  <c r="J145"/>
  <c r="J69"/>
  <c r="P150"/>
  <c r="P164"/>
  <c r="P163"/>
  <c r="P173"/>
  <c r="P172"/>
  <c r="T183"/>
  <c r="R195"/>
  <c r="BK211"/>
  <c r="J211"/>
  <c r="J87"/>
  <c r="P219"/>
  <c r="P218"/>
  <c r="BK230"/>
  <c r="J230"/>
  <c r="J92"/>
  <c r="P235"/>
  <c r="P244"/>
  <c r="P243"/>
  <c r="P249"/>
  <c i="2" r="P215"/>
  <c r="BK241"/>
  <c r="J241"/>
  <c r="J66"/>
  <c r="P263"/>
  <c r="BK276"/>
  <c r="J276"/>
  <c r="J74"/>
  <c r="P291"/>
  <c r="R301"/>
  <c r="R300"/>
  <c r="R319"/>
  <c r="R331"/>
  <c r="T341"/>
  <c r="T352"/>
  <c r="T351"/>
  <c r="T366"/>
  <c r="T377"/>
  <c r="BK386"/>
  <c r="J386"/>
  <c r="J99"/>
  <c r="BK422"/>
  <c r="P465"/>
  <c r="P464"/>
  <c r="BK523"/>
  <c r="J523"/>
  <c r="J128"/>
  <c r="BK554"/>
  <c r="J554"/>
  <c r="J134"/>
  <c r="BK580"/>
  <c r="J580"/>
  <c r="J137"/>
  <c r="BK599"/>
  <c r="BK627"/>
  <c r="J627"/>
  <c r="J143"/>
  <c r="P654"/>
  <c r="T666"/>
  <c r="P685"/>
  <c r="P698"/>
  <c r="P697"/>
  <c r="R720"/>
  <c r="T735"/>
  <c r="T742"/>
  <c r="T741"/>
  <c r="R768"/>
  <c r="P790"/>
  <c r="BK801"/>
  <c r="J801"/>
  <c r="J176"/>
  <c r="T801"/>
  <c r="T800"/>
  <c r="P840"/>
  <c r="P839"/>
  <c r="BK880"/>
  <c r="BK892"/>
  <c r="J892"/>
  <c r="J190"/>
  <c r="P910"/>
  <c i="3" r="T134"/>
  <c r="R140"/>
  <c r="R150"/>
  <c r="R164"/>
  <c r="R163"/>
  <c r="BK173"/>
  <c r="J173"/>
  <c r="J77"/>
  <c r="R201"/>
  <c r="R200"/>
  <c r="P211"/>
  <c r="R219"/>
  <c r="R218"/>
  <c r="P225"/>
  <c r="BK235"/>
  <c r="J235"/>
  <c r="J93"/>
  <c r="R249"/>
  <c i="2" r="BK230"/>
  <c r="J230"/>
  <c r="J63"/>
  <c r="P235"/>
  <c r="T263"/>
  <c r="T271"/>
  <c r="T270"/>
  <c r="T291"/>
  <c r="P319"/>
  <c r="BK331"/>
  <c r="J331"/>
  <c r="J86"/>
  <c r="BK341"/>
  <c r="J341"/>
  <c r="J88"/>
  <c r="BK352"/>
  <c r="J352"/>
  <c r="J91"/>
  <c r="BK366"/>
  <c r="J366"/>
  <c r="J93"/>
  <c r="T370"/>
  <c r="T369"/>
  <c r="P402"/>
  <c r="P401"/>
  <c r="R442"/>
  <c r="R441"/>
  <c r="BK494"/>
  <c r="J494"/>
  <c r="J124"/>
  <c r="P523"/>
  <c r="P522"/>
  <c r="BK563"/>
  <c r="BK591"/>
  <c r="J591"/>
  <c r="J138"/>
  <c r="BK616"/>
  <c r="J616"/>
  <c r="J142"/>
  <c r="P637"/>
  <c r="P636"/>
  <c r="P661"/>
  <c r="BK676"/>
  <c r="J676"/>
  <c r="J152"/>
  <c r="BK698"/>
  <c r="R715"/>
  <c r="T730"/>
  <c r="T729"/>
  <c r="P768"/>
  <c r="BK790"/>
  <c r="J790"/>
  <c r="J172"/>
  <c r="R801"/>
  <c r="R840"/>
  <c r="R839"/>
  <c r="R880"/>
  <c r="P892"/>
  <c r="R899"/>
  <c i="3" r="P120"/>
  <c r="P119"/>
  <c r="P129"/>
  <c r="P128"/>
  <c r="BK155"/>
  <c r="J155"/>
  <c r="J71"/>
  <c r="T173"/>
  <c r="T172"/>
  <c r="BK183"/>
  <c r="J183"/>
  <c r="J81"/>
  <c r="T190"/>
  <c r="BK201"/>
  <c r="J201"/>
  <c r="J85"/>
  <c r="T206"/>
  <c r="BK219"/>
  <c r="BK218"/>
  <c r="J218"/>
  <c r="J88"/>
  <c r="P230"/>
  <c r="R244"/>
  <c r="R243"/>
  <c r="T249"/>
  <c i="2" r="BK491"/>
  <c r="J491"/>
  <c r="J122"/>
  <c r="BK517"/>
  <c r="J517"/>
  <c r="J125"/>
  <c r="BK540"/>
  <c r="J540"/>
  <c r="J129"/>
  <c r="BK634"/>
  <c r="J634"/>
  <c r="J144"/>
  <c r="BK795"/>
  <c r="J795"/>
  <c r="J173"/>
  <c i="3" r="BK125"/>
  <c r="J125"/>
  <c r="J63"/>
  <c r="BK160"/>
  <c r="J160"/>
  <c r="J72"/>
  <c i="2" r="BK298"/>
  <c r="J298"/>
  <c r="J78"/>
  <c r="BK798"/>
  <c r="J798"/>
  <c r="J174"/>
  <c r="BK817"/>
  <c r="J817"/>
  <c r="J178"/>
  <c r="BK306"/>
  <c r="J306"/>
  <c r="J81"/>
  <c r="BK392"/>
  <c r="J392"/>
  <c r="J101"/>
  <c r="BK419"/>
  <c r="J419"/>
  <c r="J107"/>
  <c r="BK459"/>
  <c r="J459"/>
  <c r="J117"/>
  <c r="BK462"/>
  <c r="J462"/>
  <c r="J118"/>
  <c r="BK544"/>
  <c r="J544"/>
  <c r="J132"/>
  <c r="BK695"/>
  <c r="J695"/>
  <c r="J155"/>
  <c r="BK338"/>
  <c r="J338"/>
  <c r="J87"/>
  <c r="BK383"/>
  <c r="BK382"/>
  <c r="J382"/>
  <c r="J97"/>
  <c i="3" r="BK169"/>
  <c r="J169"/>
  <c r="J75"/>
  <c r="BK240"/>
  <c r="J240"/>
  <c r="J94"/>
  <c i="2" r="BK255"/>
  <c r="J255"/>
  <c r="J67"/>
  <c r="BK268"/>
  <c r="J268"/>
  <c r="J71"/>
  <c r="BK488"/>
  <c r="J488"/>
  <c r="J121"/>
  <c i="3" r="BK179"/>
  <c r="BK178"/>
  <c r="J178"/>
  <c r="J78"/>
  <c i="2" r="BK395"/>
  <c r="J395"/>
  <c r="J102"/>
  <c r="BK439"/>
  <c r="J439"/>
  <c r="J110"/>
  <c r="BK453"/>
  <c r="J453"/>
  <c r="J113"/>
  <c r="BK520"/>
  <c r="J520"/>
  <c r="J126"/>
  <c r="BK673"/>
  <c r="J673"/>
  <c r="J150"/>
  <c r="BK820"/>
  <c r="J820"/>
  <c r="J179"/>
  <c r="BK837"/>
  <c r="J837"/>
  <c r="J183"/>
  <c r="BK398"/>
  <c r="J398"/>
  <c r="J103"/>
  <c r="BK456"/>
  <c r="J456"/>
  <c r="J115"/>
  <c r="BK596"/>
  <c r="J596"/>
  <c r="J139"/>
  <c r="BK727"/>
  <c r="J727"/>
  <c r="J160"/>
  <c r="BK739"/>
  <c r="J739"/>
  <c r="J164"/>
  <c r="BK270"/>
  <c r="J270"/>
  <c r="J72"/>
  <c r="J422"/>
  <c r="J109"/>
  <c r="J698"/>
  <c r="J157"/>
  <c i="3" r="J111"/>
  <c r="BE135"/>
  <c r="BE137"/>
  <c r="BE141"/>
  <c r="BE174"/>
  <c r="BE176"/>
  <c r="BE228"/>
  <c r="BE241"/>
  <c i="2" r="J301"/>
  <c r="J80"/>
  <c r="J465"/>
  <c r="J120"/>
  <c r="J599"/>
  <c r="J141"/>
  <c r="J730"/>
  <c r="J162"/>
  <c r="J840"/>
  <c r="J185"/>
  <c r="J880"/>
  <c r="J188"/>
  <c i="3" r="BE121"/>
  <c r="BE143"/>
  <c r="BE161"/>
  <c r="BE165"/>
  <c r="BE170"/>
  <c r="BE180"/>
  <c r="BE214"/>
  <c r="BE222"/>
  <c r="BE226"/>
  <c r="BE251"/>
  <c r="BE252"/>
  <c r="BE253"/>
  <c i="2" r="J383"/>
  <c r="J98"/>
  <c r="J563"/>
  <c r="J136"/>
  <c r="BK675"/>
  <c r="J675"/>
  <c r="J151"/>
  <c r="BK741"/>
  <c r="J741"/>
  <c r="J165"/>
  <c r="BK750"/>
  <c r="J750"/>
  <c r="J168"/>
  <c r="BK800"/>
  <c r="J800"/>
  <c r="J175"/>
  <c i="3" r="J114"/>
  <c r="BE151"/>
  <c r="BE196"/>
  <c r="BE198"/>
  <c r="BE202"/>
  <c r="BE212"/>
  <c r="BE236"/>
  <c i="2" r="J215"/>
  <c r="J62"/>
  <c r="BK240"/>
  <c r="J240"/>
  <c r="J65"/>
  <c r="J258"/>
  <c r="J69"/>
  <c r="J284"/>
  <c r="J76"/>
  <c r="BK308"/>
  <c r="J308"/>
  <c r="J82"/>
  <c r="BK391"/>
  <c r="J391"/>
  <c r="J100"/>
  <c r="BK401"/>
  <c r="J401"/>
  <c r="J105"/>
  <c r="BK493"/>
  <c r="J493"/>
  <c r="J123"/>
  <c r="BK522"/>
  <c r="J522"/>
  <c r="J127"/>
  <c i="3" r="E107"/>
  <c r="BE158"/>
  <c r="BE188"/>
  <c r="BE191"/>
  <c r="BE209"/>
  <c r="BE231"/>
  <c r="F114"/>
  <c r="BE123"/>
  <c r="BE126"/>
  <c r="BE132"/>
  <c r="BE184"/>
  <c r="BE186"/>
  <c r="BE220"/>
  <c r="BE233"/>
  <c r="BE247"/>
  <c r="BE250"/>
  <c i="2" r="BK636"/>
  <c r="J636"/>
  <c r="J145"/>
  <c i="3" r="BE146"/>
  <c r="BE148"/>
  <c r="BE193"/>
  <c r="BE204"/>
  <c r="BE207"/>
  <c i="2" r="J442"/>
  <c r="J112"/>
  <c i="3" r="BE130"/>
  <c r="BE153"/>
  <c r="BE167"/>
  <c r="BE216"/>
  <c r="BE156"/>
  <c r="BE238"/>
  <c r="BE245"/>
  <c i="2" r="E202"/>
  <c r="BE246"/>
  <c r="BE248"/>
  <c r="BE285"/>
  <c r="BE287"/>
  <c r="BE292"/>
  <c r="BE334"/>
  <c r="BE355"/>
  <c r="BE371"/>
  <c r="BE411"/>
  <c r="BE425"/>
  <c r="BE429"/>
  <c r="BE443"/>
  <c r="BE466"/>
  <c r="BE501"/>
  <c r="BE538"/>
  <c r="BE541"/>
  <c r="BE583"/>
  <c r="BE585"/>
  <c r="BE617"/>
  <c r="BE619"/>
  <c r="BE621"/>
  <c r="BE693"/>
  <c r="BE756"/>
  <c r="BE762"/>
  <c r="BE764"/>
  <c r="BE769"/>
  <c r="BE771"/>
  <c r="BE773"/>
  <c r="BE786"/>
  <c r="BE881"/>
  <c r="BE897"/>
  <c r="BE900"/>
  <c r="BE902"/>
  <c r="BE904"/>
  <c r="BE906"/>
  <c r="BE908"/>
  <c r="BE911"/>
  <c r="BE912"/>
  <c r="BE913"/>
  <c r="BE914"/>
  <c r="J52"/>
  <c r="BE259"/>
  <c r="BE272"/>
  <c r="BE318"/>
  <c r="BE350"/>
  <c r="BE360"/>
  <c r="BE405"/>
  <c r="BE417"/>
  <c r="BE427"/>
  <c r="BE431"/>
  <c r="BE454"/>
  <c r="BE460"/>
  <c r="BE492"/>
  <c r="BE521"/>
  <c r="BE524"/>
  <c r="BE528"/>
  <c r="BE555"/>
  <c r="BE570"/>
  <c r="BE574"/>
  <c r="BE608"/>
  <c r="BE632"/>
  <c r="BE642"/>
  <c r="BE648"/>
  <c r="BE652"/>
  <c r="BE691"/>
  <c r="BE709"/>
  <c r="BE737"/>
  <c r="BE740"/>
  <c r="BE766"/>
  <c r="BE826"/>
  <c r="BE849"/>
  <c r="BE862"/>
  <c r="BE864"/>
  <c r="BE866"/>
  <c r="BE869"/>
  <c r="BE871"/>
  <c r="BE883"/>
  <c r="BE224"/>
  <c r="BE252"/>
  <c r="BE261"/>
  <c r="BE266"/>
  <c r="BE281"/>
  <c r="BE307"/>
  <c r="BE314"/>
  <c r="BE375"/>
  <c r="BE380"/>
  <c r="BE384"/>
  <c r="BE440"/>
  <c r="BE445"/>
  <c r="BE457"/>
  <c r="BE470"/>
  <c r="BE472"/>
  <c r="BE475"/>
  <c r="BE482"/>
  <c r="BE495"/>
  <c r="BE497"/>
  <c r="BE504"/>
  <c r="BE536"/>
  <c r="BE578"/>
  <c r="BE581"/>
  <c r="BE628"/>
  <c r="BE696"/>
  <c r="BE754"/>
  <c r="BE758"/>
  <c r="BE775"/>
  <c r="BE791"/>
  <c r="BE804"/>
  <c r="BE821"/>
  <c r="BE824"/>
  <c r="BE831"/>
  <c r="BE859"/>
  <c r="BE861"/>
  <c r="BE222"/>
  <c r="BE226"/>
  <c r="BE228"/>
  <c r="BE236"/>
  <c r="BE244"/>
  <c r="BE256"/>
  <c r="BE264"/>
  <c r="BE294"/>
  <c r="BE310"/>
  <c r="BE336"/>
  <c r="BE364"/>
  <c r="BE378"/>
  <c r="BE413"/>
  <c r="BE451"/>
  <c r="BE463"/>
  <c r="BE468"/>
  <c r="BE479"/>
  <c r="BE480"/>
  <c r="BE484"/>
  <c r="BE526"/>
  <c r="BE545"/>
  <c r="BE557"/>
  <c r="BE558"/>
  <c r="BE560"/>
  <c r="BE576"/>
  <c r="BE594"/>
  <c r="BE597"/>
  <c r="BE602"/>
  <c r="BE604"/>
  <c r="BE623"/>
  <c r="BE646"/>
  <c r="BE657"/>
  <c r="BE664"/>
  <c r="BE667"/>
  <c r="BE679"/>
  <c r="BE683"/>
  <c r="BE743"/>
  <c r="BE777"/>
  <c r="BE802"/>
  <c r="BE813"/>
  <c r="BE843"/>
  <c r="BE893"/>
  <c r="F55"/>
  <c r="BE216"/>
  <c r="BE218"/>
  <c r="BE220"/>
  <c r="BE231"/>
  <c r="BE238"/>
  <c r="BE242"/>
  <c r="BE254"/>
  <c r="BE277"/>
  <c r="BE312"/>
  <c r="BE342"/>
  <c r="BE344"/>
  <c r="BE349"/>
  <c r="BE353"/>
  <c r="BE399"/>
  <c r="BE409"/>
  <c r="BE423"/>
  <c r="BE530"/>
  <c r="BE592"/>
  <c r="BE600"/>
  <c r="BE606"/>
  <c r="BE655"/>
  <c r="BE662"/>
  <c r="BE669"/>
  <c r="BE688"/>
  <c r="BE703"/>
  <c r="BE711"/>
  <c r="BE713"/>
  <c r="BE716"/>
  <c r="BE718"/>
  <c r="BE745"/>
  <c r="BE752"/>
  <c r="BE783"/>
  <c r="BE788"/>
  <c r="BE793"/>
  <c r="BE815"/>
  <c r="BE818"/>
  <c r="BE845"/>
  <c r="BE847"/>
  <c r="BE851"/>
  <c r="BE853"/>
  <c r="BE875"/>
  <c r="BE877"/>
  <c r="BE895"/>
  <c r="BE274"/>
  <c r="BE296"/>
  <c r="BE299"/>
  <c r="BE304"/>
  <c r="BE322"/>
  <c r="BE327"/>
  <c r="BE339"/>
  <c r="BE346"/>
  <c r="BE362"/>
  <c r="BE433"/>
  <c r="BE437"/>
  <c r="BE449"/>
  <c r="BE473"/>
  <c r="BE477"/>
  <c r="BE508"/>
  <c r="BE509"/>
  <c r="BE511"/>
  <c r="BE513"/>
  <c r="BE532"/>
  <c r="BE548"/>
  <c r="BE568"/>
  <c r="BE587"/>
  <c r="BE589"/>
  <c r="BE610"/>
  <c r="BE612"/>
  <c r="BE614"/>
  <c r="BE635"/>
  <c r="BE640"/>
  <c r="BE644"/>
  <c r="BE671"/>
  <c r="BE681"/>
  <c r="BE686"/>
  <c r="BE707"/>
  <c r="BE747"/>
  <c r="BE779"/>
  <c r="BE781"/>
  <c r="BE833"/>
  <c r="BE855"/>
  <c r="BE873"/>
  <c r="BE885"/>
  <c r="BE888"/>
  <c r="BE269"/>
  <c r="BE279"/>
  <c r="BE289"/>
  <c r="BE325"/>
  <c r="BE332"/>
  <c r="BE357"/>
  <c r="BE368"/>
  <c r="BE393"/>
  <c r="BE407"/>
  <c r="BE415"/>
  <c r="BE435"/>
  <c r="BE489"/>
  <c r="BE518"/>
  <c r="BE534"/>
  <c r="BE550"/>
  <c r="BE552"/>
  <c r="BE564"/>
  <c r="BE638"/>
  <c r="BE674"/>
  <c r="BE677"/>
  <c r="BE699"/>
  <c r="BE721"/>
  <c r="BE731"/>
  <c r="BE733"/>
  <c r="BE736"/>
  <c r="BE811"/>
  <c r="BE857"/>
  <c r="BE890"/>
  <c r="J55"/>
  <c r="BE233"/>
  <c r="BE250"/>
  <c r="BE302"/>
  <c r="BE316"/>
  <c r="BE320"/>
  <c r="BE329"/>
  <c r="BE367"/>
  <c r="BE373"/>
  <c r="BE387"/>
  <c r="BE389"/>
  <c r="BE396"/>
  <c r="BE403"/>
  <c r="BE420"/>
  <c r="BE447"/>
  <c r="BE486"/>
  <c r="BE499"/>
  <c r="BE502"/>
  <c r="BE506"/>
  <c r="BE515"/>
  <c r="BE566"/>
  <c r="BE572"/>
  <c r="BE625"/>
  <c r="BE630"/>
  <c r="BE650"/>
  <c r="BE659"/>
  <c r="BE701"/>
  <c r="BE705"/>
  <c r="BE723"/>
  <c r="BE725"/>
  <c r="BE728"/>
  <c r="BE760"/>
  <c r="BE796"/>
  <c r="BE799"/>
  <c r="BE806"/>
  <c r="BE809"/>
  <c r="BE829"/>
  <c r="BE835"/>
  <c r="BE838"/>
  <c r="BE841"/>
  <c r="F35"/>
  <c i="1" r="BB55"/>
  <c i="2" r="F36"/>
  <c i="1" r="BC55"/>
  <c i="3" r="F34"/>
  <c i="1" r="BA56"/>
  <c i="3" r="J34"/>
  <c i="1" r="AW56"/>
  <c i="3" r="F37"/>
  <c i="1" r="BD56"/>
  <c i="3" r="F35"/>
  <c i="1" r="BB56"/>
  <c i="2" r="J34"/>
  <c i="1" r="AW55"/>
  <c i="3" r="F36"/>
  <c i="1" r="BC56"/>
  <c i="2" r="F34"/>
  <c i="1" r="BA55"/>
  <c i="2" r="F37"/>
  <c i="1" r="BD55"/>
  <c i="2" l="1" r="T543"/>
  <c r="BK879"/>
  <c r="J879"/>
  <c r="J187"/>
  <c r="R543"/>
  <c r="R879"/>
  <c r="P400"/>
  <c r="R308"/>
  <c r="R697"/>
  <c r="T283"/>
  <c r="P729"/>
  <c r="BK562"/>
  <c r="J562"/>
  <c r="J135"/>
  <c r="T636"/>
  <c r="T257"/>
  <c i="3" r="P182"/>
  <c i="2" r="R800"/>
  <c r="BK300"/>
  <c r="J300"/>
  <c r="J79"/>
  <c r="T562"/>
  <c r="BK464"/>
  <c r="J464"/>
  <c r="J119"/>
  <c r="BK257"/>
  <c r="J257"/>
  <c r="J68"/>
  <c r="R598"/>
  <c i="3" r="P139"/>
  <c i="2" r="R369"/>
  <c r="BK598"/>
  <c r="J598"/>
  <c r="J140"/>
  <c r="P879"/>
  <c i="3" r="BK163"/>
  <c r="J163"/>
  <c r="J73"/>
  <c i="2" r="P750"/>
  <c r="P749"/>
  <c r="R400"/>
  <c r="P822"/>
  <c r="BK697"/>
  <c r="J697"/>
  <c r="J156"/>
  <c i="3" r="P224"/>
  <c r="R139"/>
  <c i="2" r="T308"/>
  <c r="P562"/>
  <c i="3" r="T224"/>
  <c i="2" r="R750"/>
  <c r="R749"/>
  <c r="P351"/>
  <c r="BK839"/>
  <c r="J839"/>
  <c r="J184"/>
  <c r="R729"/>
  <c r="BK214"/>
  <c r="J214"/>
  <c r="J61"/>
  <c i="3" r="T128"/>
  <c i="2" r="T675"/>
  <c r="P257"/>
  <c r="R351"/>
  <c r="R257"/>
  <c r="T750"/>
  <c r="T749"/>
  <c i="3" r="R182"/>
  <c r="R118"/>
  <c r="R117"/>
  <c i="2" r="R283"/>
  <c r="BK729"/>
  <c r="J729"/>
  <c r="J161"/>
  <c r="BK441"/>
  <c r="J441"/>
  <c r="J111"/>
  <c r="BK283"/>
  <c r="J283"/>
  <c r="J75"/>
  <c i="3" r="T139"/>
  <c i="2" r="BK421"/>
  <c r="J421"/>
  <c r="J108"/>
  <c r="P214"/>
  <c i="3" r="T182"/>
  <c i="2" r="P283"/>
  <c i="3" r="P200"/>
  <c i="2" r="T400"/>
  <c r="P675"/>
  <c r="T214"/>
  <c r="T213"/>
  <c i="3" r="T200"/>
  <c i="2" r="R562"/>
  <c r="R542"/>
  <c r="P308"/>
  <c r="R214"/>
  <c r="R213"/>
  <c r="R212"/>
  <c r="BK351"/>
  <c r="J351"/>
  <c r="J90"/>
  <c i="3" r="BK139"/>
  <c r="J139"/>
  <c r="J67"/>
  <c r="J164"/>
  <c r="J74"/>
  <c r="BK182"/>
  <c r="J182"/>
  <c r="J80"/>
  <c i="2" r="BK369"/>
  <c r="J369"/>
  <c r="J94"/>
  <c r="BK543"/>
  <c r="J543"/>
  <c r="J131"/>
  <c i="3" r="BK172"/>
  <c r="J172"/>
  <c r="J76"/>
  <c r="J179"/>
  <c r="J79"/>
  <c r="J219"/>
  <c r="J89"/>
  <c i="2" r="BK455"/>
  <c r="J455"/>
  <c r="J114"/>
  <c i="3" r="BK243"/>
  <c r="J243"/>
  <c r="J95"/>
  <c i="2" r="BK458"/>
  <c r="J458"/>
  <c r="J116"/>
  <c i="3" r="J129"/>
  <c r="J65"/>
  <c r="BK200"/>
  <c r="J200"/>
  <c r="J84"/>
  <c i="2" r="BK822"/>
  <c r="J822"/>
  <c r="J180"/>
  <c i="3" r="BK224"/>
  <c r="J224"/>
  <c r="J90"/>
  <c r="BK119"/>
  <c r="BK118"/>
  <c r="BK117"/>
  <c r="J117"/>
  <c i="2" r="BK542"/>
  <c r="J542"/>
  <c r="J130"/>
  <c r="BK213"/>
  <c r="J213"/>
  <c r="J60"/>
  <c r="BK749"/>
  <c r="J749"/>
  <c r="J167"/>
  <c r="BK400"/>
  <c r="J400"/>
  <c r="J104"/>
  <c i="3" r="J33"/>
  <c i="1" r="AV56"/>
  <c r="AT56"/>
  <c r="BD54"/>
  <c r="W33"/>
  <c i="2" r="J33"/>
  <c i="1" r="AV55"/>
  <c r="AT55"/>
  <c r="BC54"/>
  <c r="AY54"/>
  <c r="BB54"/>
  <c r="AX54"/>
  <c r="BA54"/>
  <c r="AW54"/>
  <c r="AK30"/>
  <c i="3" r="F33"/>
  <c i="1" r="AZ56"/>
  <c i="2" r="F33"/>
  <c i="1" r="AZ55"/>
  <c i="3" r="J30"/>
  <c i="1" r="AG56"/>
  <c i="3" l="1" r="T118"/>
  <c r="T117"/>
  <c r="P118"/>
  <c r="P117"/>
  <c i="1" r="AU56"/>
  <c i="2" r="P213"/>
  <c r="P542"/>
  <c r="T542"/>
  <c r="T212"/>
  <c i="3" r="J59"/>
  <c r="J118"/>
  <c r="J60"/>
  <c r="J119"/>
  <c r="J61"/>
  <c i="2" r="BK212"/>
  <c r="J212"/>
  <c i="3" r="J39"/>
  <c i="1" r="AN56"/>
  <c i="2" r="J30"/>
  <c i="1" r="AG55"/>
  <c r="AG54"/>
  <c r="AK26"/>
  <c r="AZ54"/>
  <c r="AV54"/>
  <c r="AK29"/>
  <c r="W32"/>
  <c r="W30"/>
  <c r="W31"/>
  <c i="2" l="1" r="P212"/>
  <c i="1" r="AU55"/>
  <c i="2" r="J39"/>
  <c r="J59"/>
  <c i="1" r="AN55"/>
  <c r="AK35"/>
  <c r="W29"/>
  <c r="AT54"/>
  <c r="AN54"/>
  <c r="AU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<sst xmlns="http://schemas.openxmlformats.org/spreadsheetml/2006/main">
  <si>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</si>
  <si>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</si>
  <si>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</si>
  <si>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</si>
  <si>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</si>
  <si>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{7f06ca8f-26bf-4043-8718-68bef55ffe72}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</si>
  <si>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</si>
  <si>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</si>
  <si>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</si>
  <si>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</si>
  <si>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</si>
  <si>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</si>
  <si>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</si>
  <si>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</si>
  <si>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1459__LN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</si>
  <si>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</si>
  <si>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</si>
  <si>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Vědecko-výzkumné centrum - LERCO - Laboratorní nábytek</t>
  </si>
  <si>
    <t>KSO:</t>
  </si>
  <si>
    <t/>
  </si>
  <si>
    <t>CC-CZ:</t>
  </si>
  <si>
    <t>Místo:</t>
  </si>
  <si>
    <t>Pozemky areálu Lékařské fakulty OU, k.ú. Zábřeh-VŽ</t>
  </si>
  <si>
    <t>Datum:</t>
  </si>
  <si>
    <t>31. 1. 2023</t>
  </si>
  <si>
    <t>Zadavatel:</t>
  </si>
  <si>
    <t>IČ:</t>
  </si>
  <si>
    <t>61988987</t>
  </si>
  <si>
    <t>Ostravská univerzita</t>
  </si>
  <si>
    <t>DIČ:</t>
  </si>
  <si>
    <t>CZ61988987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</si>
  <si>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</si>
  <si>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</si>
  <si>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</si>
  <si>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</si>
  <si>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</si>
  <si>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</si>
  <si>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</si>
  <si>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</si>
  <si>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</si>
  <si>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</si>
  <si>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Rozpočet neslouží pro objednávání materiálu na stavbu._x000d_
_x000d_
Veškeré vedlejší a ostatní náklady nutné pro kompletní realizaci PS je nutné rozpustit do ceny jednotlivých položek uvedených v soupise. Jedná se například o náklady na zařízení staveniště, územní vlivy, úklidy, BOZP, koordinační činnost, poplatky, ostatní materiály, pomocné materiály, montáže, provádění zkoušek, provádění revizí, projektové dokumentace, různá měření, zabezapečení jiže realizovaných částí stavby a další úkony, které nejsou uvedeny v soupise, ale jsou bezpodmínečně nutné pro kvalitní provedení díla.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</si>
  <si>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</si>
  <si>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</si>
  <si>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</si>
  <si>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</si>
  <si>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</si>
  <si>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</si>
  <si>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</si>
  <si>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</si>
  <si>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</si>
  <si>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</si>
  <si>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</si>
  <si>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</si>
  <si>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</si>
  <si>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</si>
  <si>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</si>
  <si>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</si>
  <si>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</si>
  <si>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</si>
  <si>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</si>
  <si>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</si>
  <si>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</si>
  <si>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</si>
  <si>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</si>
  <si>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</si>
  <si>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</si>
  <si>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</si>
  <si>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</si>
  <si>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</si>
  <si>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</si>
  <si>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</si>
  <si>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</si>
  <si>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</si>
  <si>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</si>
  <si>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</si>
  <si>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</si>
  <si>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</si>
  <si>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</si>
  <si>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</si>
  <si>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</si>
  <si>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D.1.4.9.1 (1)</t>
  </si>
  <si>
    <t>Laboratorní technologie</t>
  </si>
  <si>
    <t>STA</t>
  </si>
  <si>
    <t>1</t>
  </si>
  <si>
    <t>{691f760f-5e62-40af-b1f5-8299238e7eee}</t>
  </si>
  <si>
    <t>2</t>
  </si>
  <si>
    <t>D.1.4.9.2 (1)</t>
  </si>
  <si>
    <t>Laboratorní technologie - čisté prostory</t>
  </si>
  <si>
    <t>{f19de3a4-5a79-4894-88e6-34084c073345}</t>
  </si>
  <si>
    <t>KRYCÍ LIST SOUPISU PRACÍ</t>
  </si>
  <si>
    <t>Objekt:</t>
  </si>
  <si>
    <t>D.1.4.9.1 (1) - Laboratorní technologie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</si>
  <si>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Rozpočet neslouží pro objednávání materiálu na stavbu.  Veškeré vedlejší a ostatní náklady nutné pro kompletní realizaci PS je nutné rozpustit do ceny jednotlivých položek uvedených v soupise. Jedná se například o náklady na zařízení staveniště, územní vlivy, úklidy, BOZP, koordinační činnost, poplatky, ostatní materiály, pomocné materiály, montáže, provádění zkoušek, provádění revizí, projektové dokumentace, různá měření, zabezapečení jiže realizovaných částí stavby a další úkony, které nejsou uvedeny v soupise, ale jsou bezpodmínečně nutné pro kvalitní provedení díla.  Korpus + police - Lamino vč. ABS hran: 162 Graphite Grey Sokl: bílá Dveře + čela zásuvek - Lamino vč. ABS hran: 113 White Dveře + čela zásuvek - Úchytka: eloxovaný hliník Konstrukce ocelové: RAL 7015 Graphite Grey  Médiové stěny (plechy) - Korpus: RAL 7015 Graphite Grey Médiové stěny (plechy) - Doplňky (kazety): RAL 9010 White Digestoře (plechy) - Korpus: RAL 7015 Graphite Grey Digestoře (plechy) - Doplňky (kazety a rám okna): RAL 9010 White  Pracovní deska - Keramika: Polar 13 Pracovní deska - Dlažba kyselinovzdorná: bílá, hrana plastová šedá Deska pracovní - Lamino vč. ABS hran - Deska: 113 White Deska pracovní - Durcon: šedá Deska pracovní - Vysokotlaký laminát: 0074 Pastel Grey, hrana plastová šedá</t>
  </si>
  <si>
    <t>REKAPITULACE ČLENĚNÍ SOUPISU PRACÍ</t>
  </si>
  <si>
    <t>Kód dílu - Popis</t>
  </si>
  <si>
    <t>Cena celkem [CZK]</t>
  </si>
  <si>
    <t>-1</t>
  </si>
  <si>
    <t>D1 - 1.NP</t>
  </si>
  <si>
    <t xml:space="preserve">    D0 - 144 - 3D tiskárny</t>
  </si>
  <si>
    <t xml:space="preserve">      D7 - Stůl přístrojový</t>
  </si>
  <si>
    <t xml:space="preserve">    D2 - 147 - VELÍN</t>
  </si>
  <si>
    <t xml:space="preserve">      D4 - Stůl pracovní</t>
  </si>
  <si>
    <t xml:space="preserve">      D5 - Židle</t>
  </si>
  <si>
    <t xml:space="preserve">    D6 - 149 - SPEKTROMETRIE PŘÍPRAVNA</t>
  </si>
  <si>
    <t xml:space="preserve">    D8 - 149a - PŘÍPRAVNA</t>
  </si>
  <si>
    <t xml:space="preserve">      D9 - Stůl počítačový mobilní</t>
  </si>
  <si>
    <t xml:space="preserve">    D10 - 150 - TECHNICKÁ MÍSTNOST/DÍLNA</t>
  </si>
  <si>
    <t xml:space="preserve">    D10.1 - 151 - SPEKTROMETRIE KANCELÁŘ</t>
  </si>
  <si>
    <t xml:space="preserve">    D11 - 152 - PŘÍPRAVNA</t>
  </si>
  <si>
    <t xml:space="preserve">      D12 - Stůl počítačový </t>
  </si>
  <si>
    <t xml:space="preserve">      D13 - Stůl laboratorní jednostranný</t>
  </si>
  <si>
    <t xml:space="preserve">      D15 - Skříň</t>
  </si>
  <si>
    <t xml:space="preserve">    D16 - 155a - MIKROSKOPIE</t>
  </si>
  <si>
    <t xml:space="preserve">      D17 - Stůl počítačový</t>
  </si>
  <si>
    <t xml:space="preserve">    D18 - 156 - SKLAD NEBEZPEČNÝCH LÁTEK</t>
  </si>
  <si>
    <t xml:space="preserve">      D19 - Regálová sestava</t>
  </si>
  <si>
    <t xml:space="preserve">    D20 - 171 - ŠPINAVÉ MYTÍ</t>
  </si>
  <si>
    <t xml:space="preserve">      D22 - Regálová sestava nerezová</t>
  </si>
  <si>
    <t xml:space="preserve">      D23 - Stůl pracovní nerezový</t>
  </si>
  <si>
    <t xml:space="preserve">    D25 - 173 - PŘÍPRAVNA</t>
  </si>
  <si>
    <t xml:space="preserve">      D26 - Kontejnery</t>
  </si>
  <si>
    <t>D29 - 2.NP</t>
  </si>
  <si>
    <t xml:space="preserve">    D30 - 233 - CHROMATOGRAFICKÁ LABORATOŘ</t>
  </si>
  <si>
    <t xml:space="preserve">      EQ 122 - Stůl laboratorní jednostranný</t>
  </si>
  <si>
    <t xml:space="preserve">    D32 - 234 - SPEKTROMETRICKÁ LABORATOŘ</t>
  </si>
  <si>
    <t xml:space="preserve">    D33 - 235 - BIOCHEMICKÁ LABORATOŘ</t>
  </si>
  <si>
    <t xml:space="preserve">    D34 - 236 - BIOCHEMICKÁ LABORATOŘ</t>
  </si>
  <si>
    <t xml:space="preserve">    D35 - 237 - BIOLOG / VIROLOG. LABORATOŘ</t>
  </si>
  <si>
    <t xml:space="preserve">      D36 - Skříně</t>
  </si>
  <si>
    <t xml:space="preserve">    D37 - 238 - PRE-PC + ELETROFOR.</t>
  </si>
  <si>
    <t xml:space="preserve">    D38 - 239 - KULTIVAČNÍ MÍSTNOST</t>
  </si>
  <si>
    <t xml:space="preserve">    D39 - 243 - UTZ - 3</t>
  </si>
  <si>
    <t xml:space="preserve">      EQ 117 - Stůl laboratorní jednostranný</t>
  </si>
  <si>
    <t>D41 - 3.NP</t>
  </si>
  <si>
    <t xml:space="preserve">    D42 - 331 - VÝZKUMNÁ M.T.</t>
  </si>
  <si>
    <t xml:space="preserve">    D44 - 333 - UNIVERZÁLNÍ LABORATOŘ S ODTAHEM</t>
  </si>
  <si>
    <t xml:space="preserve">      EQ 104 - Stůl laboratorní jednostranný</t>
  </si>
  <si>
    <t xml:space="preserve">      EQ 105 - Stůl pracovní</t>
  </si>
  <si>
    <t xml:space="preserve">    D47 - 334 - POST-PCR LABORATOŘ</t>
  </si>
  <si>
    <t xml:space="preserve">    D48 - 335 - PCR LABORATOŘ</t>
  </si>
  <si>
    <t xml:space="preserve">    D49 - 336 - PRE - PCR LABORATOŘ</t>
  </si>
  <si>
    <t xml:space="preserve">    D51 - 345 - PŘÍKRAJOVNA</t>
  </si>
  <si>
    <t xml:space="preserve">      D53 - Stůl laboratorní</t>
  </si>
  <si>
    <t xml:space="preserve">      D56 - Strůl přístrojový</t>
  </si>
  <si>
    <t xml:space="preserve">    D57 - 346 - HISTOLOG. LABORATOŘ</t>
  </si>
  <si>
    <t xml:space="preserve">      D59 - Odkládací police</t>
  </si>
  <si>
    <t xml:space="preserve">    D60 - 347 - ARCHIV VZORKŮ</t>
  </si>
  <si>
    <t>D61 - 4.NP</t>
  </si>
  <si>
    <t xml:space="preserve">    D62 - 433 - UNIVERZÁLNÍ LABORATOŘ</t>
  </si>
  <si>
    <t xml:space="preserve">    D63 - 459 - LABORATOŘ BUŇĚČNÉ KULTURY</t>
  </si>
  <si>
    <t xml:space="preserve">    D64 - 460 - LABORATOŘ PRŮTOKOVÉ CYTOMETRIE</t>
  </si>
  <si>
    <t xml:space="preserve">      D65 - Stůl operátora</t>
  </si>
  <si>
    <t xml:space="preserve">    D66 - 461 - TECHNICKÁ MÍSTNOST</t>
  </si>
  <si>
    <t xml:space="preserve">      D67 - Stůl laboratorní rohový</t>
  </si>
  <si>
    <t xml:space="preserve">    D69 - 462 - LAB. BAKT. KULTUR</t>
  </si>
  <si>
    <t>D70 - Montážní práce, doprava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</si>
  <si>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</si>
  <si>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</si>
  <si>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</si>
  <si>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</si>
  <si>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</si>
  <si>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</si>
  <si>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</si>
  <si>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</si>
  <si>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</si>
  <si>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</si>
  <si>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</si>
  <si>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</si>
  <si>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</si>
  <si>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</si>
  <si>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1.NP</t>
  </si>
  <si>
    <t>ROZPOCET</t>
  </si>
  <si>
    <t>D0</t>
  </si>
  <si>
    <t>144 - 3D tiskárny</t>
  </si>
  <si>
    <t>D7</t>
  </si>
  <si>
    <t>Stůl přístrojový</t>
  </si>
  <si>
    <t>M</t>
  </si>
  <si>
    <t>Pol516</t>
  </si>
  <si>
    <t>Konstrukce typ H (svařená), pro práci ve stoje, bez pracovní desky</t>
  </si>
  <si>
    <t>ks</t>
  </si>
  <si>
    <t>vlastní</t>
  </si>
  <si>
    <t>8</t>
  </si>
  <si>
    <t>3</t>
  </si>
  <si>
    <t>4</t>
  </si>
  <si>
    <t>-705444083</t>
  </si>
  <si>
    <t>P</t>
  </si>
  <si>
    <t>Poznámka k položce:_x000d_
1800 x 695 x 870 mm</t>
  </si>
  <si>
    <t>Pol385</t>
  </si>
  <si>
    <t>Kontejner zásuvkový na kolečkách (2 s brzdou), čtyři zásuvky s plnovýsuvem, dotahem a tlumením (bez tužkovníku, 4 mělké), centrální zámek s blokací</t>
  </si>
  <si>
    <t>1667285365</t>
  </si>
  <si>
    <t>Poznámka k položce:_x000d_
430 x 585 x 620 mm</t>
  </si>
  <si>
    <t>Pol379</t>
  </si>
  <si>
    <t>Deska pracovní, laminát vysokotlaký, tl. 30 mm (Max, Trespa) + hrana, tl. 35 mm</t>
  </si>
  <si>
    <t>-1620277273</t>
  </si>
  <si>
    <t>Poznámka k položce:_x000d_
1000 x 750 x 35 mm</t>
  </si>
  <si>
    <t>787541014</t>
  </si>
  <si>
    <t>5</t>
  </si>
  <si>
    <t>1092274641</t>
  </si>
  <si>
    <t>6</t>
  </si>
  <si>
    <t>1224973490</t>
  </si>
  <si>
    <t>7</t>
  </si>
  <si>
    <t>-1758782952</t>
  </si>
  <si>
    <t>Pol515</t>
  </si>
  <si>
    <t>956350384</t>
  </si>
  <si>
    <t>Poznámka k položce:_x000d_
1000 x 695 x 870 mm</t>
  </si>
  <si>
    <t>9</t>
  </si>
  <si>
    <t>-908997885</t>
  </si>
  <si>
    <t>10</t>
  </si>
  <si>
    <t>Pol554</t>
  </si>
  <si>
    <t>815778514</t>
  </si>
  <si>
    <t>Poznámka k položce:_x000d_
700 x 695 x 870 mm</t>
  </si>
  <si>
    <t>11</t>
  </si>
  <si>
    <t>399648965</t>
  </si>
  <si>
    <t>D2</t>
  </si>
  <si>
    <t>147 - VELÍN</t>
  </si>
  <si>
    <t>D4</t>
  </si>
  <si>
    <t>Stůl pracovní</t>
  </si>
  <si>
    <t>12</t>
  </si>
  <si>
    <t>Pol383</t>
  </si>
  <si>
    <t>Konstrukce typ H (montovaná), pro práci v sedě, bez pracovní desky</t>
  </si>
  <si>
    <t>-330717887</t>
  </si>
  <si>
    <t>Poznámka k položce:_x000d_
1500 x 695 x 720 mm</t>
  </si>
  <si>
    <t>13</t>
  </si>
  <si>
    <t>Pol384</t>
  </si>
  <si>
    <t>Police pod PC (konstrukce typ H)</t>
  </si>
  <si>
    <t>731793154</t>
  </si>
  <si>
    <t>Poznámka k položce:_x000d_
200 x 477 mm</t>
  </si>
  <si>
    <t>14</t>
  </si>
  <si>
    <t>-1354204743</t>
  </si>
  <si>
    <t>Pol386</t>
  </si>
  <si>
    <t>Deska pracovní, lamino, tl. 25 mm</t>
  </si>
  <si>
    <t>486462628</t>
  </si>
  <si>
    <t>Poznámka k položce:_x000d_
1000 x 750 x 25 mm</t>
  </si>
  <si>
    <t>16</t>
  </si>
  <si>
    <t>-1108406609</t>
  </si>
  <si>
    <t>17</t>
  </si>
  <si>
    <t>403241042</t>
  </si>
  <si>
    <t>18</t>
  </si>
  <si>
    <t>Pol387</t>
  </si>
  <si>
    <t>Průchodka (pr. 70 mm) - dle odstínu pracovní desky</t>
  </si>
  <si>
    <t>1471489670</t>
  </si>
  <si>
    <t>D5</t>
  </si>
  <si>
    <t>Židle</t>
  </si>
  <si>
    <t>19</t>
  </si>
  <si>
    <t>Pol388</t>
  </si>
  <si>
    <t>Židle kancelářská kolečková, synchro, textilní potah (kat. 02), nastavitelné područky, kolečka (TP)</t>
  </si>
  <si>
    <t>-746304257</t>
  </si>
  <si>
    <t>D6</t>
  </si>
  <si>
    <t>149 - SPEKTROMETRIE PŘÍPRAVNA</t>
  </si>
  <si>
    <t>20</t>
  </si>
  <si>
    <t>Pol399</t>
  </si>
  <si>
    <t>-490997941</t>
  </si>
  <si>
    <t>Poznámka k položce:_x000d_
1400 x 695 x 720 mm</t>
  </si>
  <si>
    <t>-1864345536</t>
  </si>
  <si>
    <t>22</t>
  </si>
  <si>
    <t>Pol400</t>
  </si>
  <si>
    <t>Konstrukce typ H (svařená), pro práci v sedě, bez pracovní desky</t>
  </si>
  <si>
    <t>406724687</t>
  </si>
  <si>
    <t>Poznámka k položce:_x000d_
700 x 695 x 720 mm</t>
  </si>
  <si>
    <t>23</t>
  </si>
  <si>
    <t>-1114096996</t>
  </si>
  <si>
    <t>24</t>
  </si>
  <si>
    <t>Pol401</t>
  </si>
  <si>
    <t>Židle laboratorní zvýšená, kožené opěradlo, výškově stavitelná s opěrným chromovým kruhem, koženka, kolečka pro tvrdý povrch</t>
  </si>
  <si>
    <t>-1573403330</t>
  </si>
  <si>
    <t>D8</t>
  </si>
  <si>
    <t>149a - PŘÍPRAVNA</t>
  </si>
  <si>
    <t>25</t>
  </si>
  <si>
    <t>Pol402</t>
  </si>
  <si>
    <t>606327543</t>
  </si>
  <si>
    <t>Poznámka k položce:_x000d_
1850 x 1195 x 720 mm</t>
  </si>
  <si>
    <t>26</t>
  </si>
  <si>
    <t>Pol403</t>
  </si>
  <si>
    <t>-707666918</t>
  </si>
  <si>
    <t>Poznámka k položce:_x000d_
1000 x 1150 x 35 mm</t>
  </si>
  <si>
    <t>D9</t>
  </si>
  <si>
    <t>Stůl počítačový mobilní</t>
  </si>
  <si>
    <t>27</t>
  </si>
  <si>
    <t>Pol404</t>
  </si>
  <si>
    <t>Konstrukce typ H (svařovaná) s kolečky (2 s brzdou), pro práci ve stoje, bez pracovní desky</t>
  </si>
  <si>
    <t>-1994420028</t>
  </si>
  <si>
    <t>Poznámka k položce:_x000d_
565 x 545 x 870 mm</t>
  </si>
  <si>
    <t>28</t>
  </si>
  <si>
    <t>Pol405</t>
  </si>
  <si>
    <t>1761473888</t>
  </si>
  <si>
    <t>Poznámka k položce:_x000d_
1000 x 600 x 25 mm</t>
  </si>
  <si>
    <t>29</t>
  </si>
  <si>
    <t>-1700301364</t>
  </si>
  <si>
    <t>D10</t>
  </si>
  <si>
    <t>150 - TECHNICKÁ MÍSTNOST/DÍLNA</t>
  </si>
  <si>
    <t>30</t>
  </si>
  <si>
    <t>Pol549</t>
  </si>
  <si>
    <t>444674496</t>
  </si>
  <si>
    <t>Poznámka k položce:_x000d_
1800 x 695 x 720 mm</t>
  </si>
  <si>
    <t>31</t>
  </si>
  <si>
    <t>1371263937</t>
  </si>
  <si>
    <t>32</t>
  </si>
  <si>
    <t>1055280780</t>
  </si>
  <si>
    <t>33</t>
  </si>
  <si>
    <t>Pol495</t>
  </si>
  <si>
    <t>Konstrukce typ H (montovaná), pro práci ve stoje, bez pracovní desky</t>
  </si>
  <si>
    <t>-1837995243</t>
  </si>
  <si>
    <t>Poznámka k položce:_x000d_
1500 x 695 x 870 mm</t>
  </si>
  <si>
    <t>34</t>
  </si>
  <si>
    <t>-253705277</t>
  </si>
  <si>
    <t>35</t>
  </si>
  <si>
    <t>-1142704225</t>
  </si>
  <si>
    <t>36</t>
  </si>
  <si>
    <t>-1684880833</t>
  </si>
  <si>
    <t>D10.1</t>
  </si>
  <si>
    <t>151 - SPEKTROMETRIE KANCELÁŘ</t>
  </si>
  <si>
    <t>37</t>
  </si>
  <si>
    <t>783919569</t>
  </si>
  <si>
    <t>38</t>
  </si>
  <si>
    <t>1021903607</t>
  </si>
  <si>
    <t>39</t>
  </si>
  <si>
    <t>375340701</t>
  </si>
  <si>
    <t>D11</t>
  </si>
  <si>
    <t>152 - PŘÍPRAVNA</t>
  </si>
  <si>
    <t>D12</t>
  </si>
  <si>
    <t xml:space="preserve">Stůl počítačový </t>
  </si>
  <si>
    <t>40</t>
  </si>
  <si>
    <t>Pol407</t>
  </si>
  <si>
    <t>-114872511</t>
  </si>
  <si>
    <t>Poznámka k položce:_x000d_
1200 x 695 x 720 mm</t>
  </si>
  <si>
    <t>41</t>
  </si>
  <si>
    <t>-1427676797</t>
  </si>
  <si>
    <t>42</t>
  </si>
  <si>
    <t>-697136008</t>
  </si>
  <si>
    <t>43</t>
  </si>
  <si>
    <t>142363223</t>
  </si>
  <si>
    <t>44</t>
  </si>
  <si>
    <t>-1466812795</t>
  </si>
  <si>
    <t>45</t>
  </si>
  <si>
    <t>Pol408</t>
  </si>
  <si>
    <t>-1424366256</t>
  </si>
  <si>
    <t>Poznámka k položce:_x000d_
600 x 695 x 720 mm</t>
  </si>
  <si>
    <t>46</t>
  </si>
  <si>
    <t>Pol409</t>
  </si>
  <si>
    <t>Deska pracovní, keramika, tl. 28 mm</t>
  </si>
  <si>
    <t>-1925769647</t>
  </si>
  <si>
    <t>Poznámka k položce:_x000d_
1000 x 750 x 28 mm</t>
  </si>
  <si>
    <t>D13</t>
  </si>
  <si>
    <t>Stůl laboratorní jednostranný</t>
  </si>
  <si>
    <t>47</t>
  </si>
  <si>
    <t>Pol410</t>
  </si>
  <si>
    <t>Skříňka laboratorní zásuvková na soklu, pro práci ve stoje, čtyři zásuvky, horní zásuvka bez zámku</t>
  </si>
  <si>
    <t>-291708577</t>
  </si>
  <si>
    <t>Poznámka k položce:_x000d_
450 x 570 x 870 mm</t>
  </si>
  <si>
    <t>48</t>
  </si>
  <si>
    <t>Pol376</t>
  </si>
  <si>
    <t>Skříňka laboratorní kombinovaná na soklu, pro práci ve stoje, dveře bez zámku (jedna police), horní zásuvka bez zámku, jednodveřová</t>
  </si>
  <si>
    <t>1273953037</t>
  </si>
  <si>
    <t>Poznámka k položce:_x000d_
600 x 570 x 870 mm</t>
  </si>
  <si>
    <t>49</t>
  </si>
  <si>
    <t>-1117756955</t>
  </si>
  <si>
    <t>50</t>
  </si>
  <si>
    <t>Pol411</t>
  </si>
  <si>
    <t>-1045720507</t>
  </si>
  <si>
    <t>Poznámka k položce:_x000d_
1200 x 545 x 870 mm</t>
  </si>
  <si>
    <t>51</t>
  </si>
  <si>
    <t>Pol412</t>
  </si>
  <si>
    <t>1012636888</t>
  </si>
  <si>
    <t>Poznámka k položce:_x000d_
1500 x 545 x 870 mm</t>
  </si>
  <si>
    <t>52</t>
  </si>
  <si>
    <t>Pol413</t>
  </si>
  <si>
    <t>-753643698</t>
  </si>
  <si>
    <t>Poznámka k položce:_x000d_
1000 x 600 x 28 mm</t>
  </si>
  <si>
    <t>D15</t>
  </si>
  <si>
    <t>Skříň</t>
  </si>
  <si>
    <t>53</t>
  </si>
  <si>
    <t>Pol419</t>
  </si>
  <si>
    <t>Skříň laboratorní dveřová na soklu, horní dveře prosklené bez zámku (dvě police), spodní plné bez zámku (jedna police), dvoudveřová</t>
  </si>
  <si>
    <t>1569225935</t>
  </si>
  <si>
    <t>Poznámka k položce:_x000d_
450 x 600 x 1960 mm</t>
  </si>
  <si>
    <t>54</t>
  </si>
  <si>
    <t>Pol420</t>
  </si>
  <si>
    <t>255568877</t>
  </si>
  <si>
    <t>55</t>
  </si>
  <si>
    <t>-1279332713</t>
  </si>
  <si>
    <t>56</t>
  </si>
  <si>
    <t>1546933940</t>
  </si>
  <si>
    <t>57</t>
  </si>
  <si>
    <t>1371582698</t>
  </si>
  <si>
    <t>58</t>
  </si>
  <si>
    <t>1813753864</t>
  </si>
  <si>
    <t>D16</t>
  </si>
  <si>
    <t>155a - MIKROSKOPIE</t>
  </si>
  <si>
    <t>D17</t>
  </si>
  <si>
    <t>Stůl počítačový</t>
  </si>
  <si>
    <t>59</t>
  </si>
  <si>
    <t>88019838</t>
  </si>
  <si>
    <t>60</t>
  </si>
  <si>
    <t>1167996712</t>
  </si>
  <si>
    <t>61</t>
  </si>
  <si>
    <t>-1934971197</t>
  </si>
  <si>
    <t>62</t>
  </si>
  <si>
    <t>Pol421</t>
  </si>
  <si>
    <t>-1142868070</t>
  </si>
  <si>
    <t>63</t>
  </si>
  <si>
    <t>653171526</t>
  </si>
  <si>
    <t>64</t>
  </si>
  <si>
    <t>-826993346</t>
  </si>
  <si>
    <t>65</t>
  </si>
  <si>
    <t>1988326562</t>
  </si>
  <si>
    <t>66</t>
  </si>
  <si>
    <t>466790929</t>
  </si>
  <si>
    <t>D18</t>
  </si>
  <si>
    <t>156 - SKLAD NEBEZPEČNÝCH LÁTEK</t>
  </si>
  <si>
    <t>D19</t>
  </si>
  <si>
    <t>Regálová sestava</t>
  </si>
  <si>
    <t>67</t>
  </si>
  <si>
    <t>Pol422</t>
  </si>
  <si>
    <t>Regál LAK (základní pole), 5 polic, 1200 x 500/2500, nosnost police 120 kg</t>
  </si>
  <si>
    <t>-577854863</t>
  </si>
  <si>
    <t>Poznámka k položce:_x000d_
1200 x 500 x 2000 mm</t>
  </si>
  <si>
    <t>68</t>
  </si>
  <si>
    <t>Pol423</t>
  </si>
  <si>
    <t>Regál LAK (přídavné pole), 5 polic, 1200 x 500/2500, nosnost police 120 kg</t>
  </si>
  <si>
    <t>133960832</t>
  </si>
  <si>
    <t>69</t>
  </si>
  <si>
    <t>Pol424</t>
  </si>
  <si>
    <t>Regál LAK (přídavnéí pole), 5 polic, 1000 x 500/2500, nosnost police 120 kg</t>
  </si>
  <si>
    <t>1286885773</t>
  </si>
  <si>
    <t>Poznámka k položce:_x000d_
1000 x 500 x 2000 mm</t>
  </si>
  <si>
    <t>70</t>
  </si>
  <si>
    <t>Pol425</t>
  </si>
  <si>
    <t>Regál LAK (základní pole), 5 polic, 1000 x 500/2500, nosnost police 120 kg</t>
  </si>
  <si>
    <t>-1681464463</t>
  </si>
  <si>
    <t>71</t>
  </si>
  <si>
    <t>Pol426</t>
  </si>
  <si>
    <t>Regál LAK (přídavné pole), 5 polic, 1000 x 500/2500, nosnost police 120 kg</t>
  </si>
  <si>
    <t>-930504478</t>
  </si>
  <si>
    <t>D20</t>
  </si>
  <si>
    <t>171 - ŠPINAVÉ MYTÍ</t>
  </si>
  <si>
    <t>D22</t>
  </si>
  <si>
    <t>Regálová sestava nerezová</t>
  </si>
  <si>
    <t>72</t>
  </si>
  <si>
    <t>Pol431</t>
  </si>
  <si>
    <t>Regál, nerez AISI 316, 5 polic přestavitelných</t>
  </si>
  <si>
    <t>-1782515118</t>
  </si>
  <si>
    <t>Poznámka k položce:_x000d_
1800 x 500 x 2000 mm</t>
  </si>
  <si>
    <t>D23</t>
  </si>
  <si>
    <t>Stůl pracovní nerezový</t>
  </si>
  <si>
    <t>73</t>
  </si>
  <si>
    <t>Pol432</t>
  </si>
  <si>
    <t>Konstrukce typ H nerezová (montovaná), pro práci ve stoje, bez pracovní desky</t>
  </si>
  <si>
    <t>-800890224</t>
  </si>
  <si>
    <t>74</t>
  </si>
  <si>
    <t>Pol433</t>
  </si>
  <si>
    <t>Deska pracovní, nerez AISI 316, tl. 30 mm (chemický)</t>
  </si>
  <si>
    <t>1505029989</t>
  </si>
  <si>
    <t>Poznámka k položce:_x000d_
1820 x 750 x 30 mm</t>
  </si>
  <si>
    <t>D25</t>
  </si>
  <si>
    <t>173 - PŘÍPRAVNA</t>
  </si>
  <si>
    <t>75</t>
  </si>
  <si>
    <t>-1057190766</t>
  </si>
  <si>
    <t>D26</t>
  </si>
  <si>
    <t>Kontejnery</t>
  </si>
  <si>
    <t>76</t>
  </si>
  <si>
    <t>760564271</t>
  </si>
  <si>
    <t>77</t>
  </si>
  <si>
    <t>1883292732</t>
  </si>
  <si>
    <t>D29</t>
  </si>
  <si>
    <t>2.NP</t>
  </si>
  <si>
    <t>D30</t>
  </si>
  <si>
    <t>233 - CHROMATOGRAFICKÁ LABORATOŘ</t>
  </si>
  <si>
    <t>EQ 122</t>
  </si>
  <si>
    <t>78</t>
  </si>
  <si>
    <t>Pol414</t>
  </si>
  <si>
    <t>Doměr rovný se soklem</t>
  </si>
  <si>
    <t>-2121671853</t>
  </si>
  <si>
    <t>Poznámka k položce:_x000d_
18 x 150 x 867 mm</t>
  </si>
  <si>
    <t>79</t>
  </si>
  <si>
    <t>Pol451</t>
  </si>
  <si>
    <t>Skříňka laboratorní kombinovaná na soklu, pro práci ve stoje, dveře bez zámku (jedna police), horní zásuvka bez zámku, dvoudveřová</t>
  </si>
  <si>
    <t>1971445125</t>
  </si>
  <si>
    <t>Poznámka k položce:_x000d_
900 x 570 x 870 mm</t>
  </si>
  <si>
    <t>80</t>
  </si>
  <si>
    <t>Pol378</t>
  </si>
  <si>
    <t>-1231671309</t>
  </si>
  <si>
    <t>81</t>
  </si>
  <si>
    <t>-196186446</t>
  </si>
  <si>
    <t>82</t>
  </si>
  <si>
    <t>Pol455</t>
  </si>
  <si>
    <t>Deska pracovní, dlažba keramická kyselinovzdorná, tl. 30 mm + hrana, tl. 35 mm</t>
  </si>
  <si>
    <t>1887337603</t>
  </si>
  <si>
    <t>83</t>
  </si>
  <si>
    <t>-1366550696</t>
  </si>
  <si>
    <t>84</t>
  </si>
  <si>
    <t>Pol461</t>
  </si>
  <si>
    <t>Skříňka nástěnná dveřová, dveře plné bez zámku (jedna police), dvoudveřová</t>
  </si>
  <si>
    <t>-1526916683</t>
  </si>
  <si>
    <t>Poznámka k položce:_x000d_
900 x 350 x 740 mm</t>
  </si>
  <si>
    <t>85</t>
  </si>
  <si>
    <t>Pol382</t>
  </si>
  <si>
    <t>Skříňka nástěnná dveřová, dveře plné bez zámku (jedna police), jednodveřová</t>
  </si>
  <si>
    <t>961982694</t>
  </si>
  <si>
    <t>Poznámka k položce:_x000d_
600 x 350 x 740 mm</t>
  </si>
  <si>
    <t>86</t>
  </si>
  <si>
    <t>123335266</t>
  </si>
  <si>
    <t>D32</t>
  </si>
  <si>
    <t>234 - SPEKTROMETRICKÁ LABORATOŘ</t>
  </si>
  <si>
    <t>87</t>
  </si>
  <si>
    <t>1304620478</t>
  </si>
  <si>
    <t>88</t>
  </si>
  <si>
    <t>2027762785</t>
  </si>
  <si>
    <t>89</t>
  </si>
  <si>
    <t>1160192160</t>
  </si>
  <si>
    <t>90</t>
  </si>
  <si>
    <t>2097334170</t>
  </si>
  <si>
    <t>91</t>
  </si>
  <si>
    <t>1974738079</t>
  </si>
  <si>
    <t>92</t>
  </si>
  <si>
    <t>1269952360</t>
  </si>
  <si>
    <t>93</t>
  </si>
  <si>
    <t>651237960</t>
  </si>
  <si>
    <t>94</t>
  </si>
  <si>
    <t>-1164470786</t>
  </si>
  <si>
    <t>95</t>
  </si>
  <si>
    <t>-1805457639</t>
  </si>
  <si>
    <t>D33</t>
  </si>
  <si>
    <t>235 - BIOCHEMICKÁ LABORATOŘ</t>
  </si>
  <si>
    <t>96</t>
  </si>
  <si>
    <t>-705927880</t>
  </si>
  <si>
    <t>97</t>
  </si>
  <si>
    <t>-1655657816</t>
  </si>
  <si>
    <t>98</t>
  </si>
  <si>
    <t>1903759321</t>
  </si>
  <si>
    <t>99</t>
  </si>
  <si>
    <t>1394877345</t>
  </si>
  <si>
    <t>100</t>
  </si>
  <si>
    <t>1961884818</t>
  </si>
  <si>
    <t>101</t>
  </si>
  <si>
    <t>-344577376</t>
  </si>
  <si>
    <t>D34</t>
  </si>
  <si>
    <t>236 - BIOCHEMICKÁ LABORATOŘ</t>
  </si>
  <si>
    <t>102</t>
  </si>
  <si>
    <t>-1169283820</t>
  </si>
  <si>
    <t>D35</t>
  </si>
  <si>
    <t>237 - BIOLOG / VIROLOG. LABORATOŘ</t>
  </si>
  <si>
    <t>D36</t>
  </si>
  <si>
    <t>Skříně</t>
  </si>
  <si>
    <t>103</t>
  </si>
  <si>
    <t>Pol484</t>
  </si>
  <si>
    <t>Skříň laboratorní otevřená na soklu, čtyři police</t>
  </si>
  <si>
    <t>-488489553</t>
  </si>
  <si>
    <t>Poznámka k položce:_x000d_
800 x 430 x 1960 mm</t>
  </si>
  <si>
    <t>104</t>
  </si>
  <si>
    <t>-511846990</t>
  </si>
  <si>
    <t>D37</t>
  </si>
  <si>
    <t>238 - PRE-PC + ELETROFOR.</t>
  </si>
  <si>
    <t>105</t>
  </si>
  <si>
    <t>-1642297642</t>
  </si>
  <si>
    <t>106</t>
  </si>
  <si>
    <t>98356169</t>
  </si>
  <si>
    <t>107</t>
  </si>
  <si>
    <t>Pol470</t>
  </si>
  <si>
    <t>404393400</t>
  </si>
  <si>
    <t>Poznámka k položce:_x000d_
750 x 545 x 870 mm</t>
  </si>
  <si>
    <t>108</t>
  </si>
  <si>
    <t>Pol471</t>
  </si>
  <si>
    <t>Zakrytování zad (odnímatelné) pro N-PS - 750/870</t>
  </si>
  <si>
    <t>1346285179</t>
  </si>
  <si>
    <t>109</t>
  </si>
  <si>
    <t>-1941848632</t>
  </si>
  <si>
    <t>110</t>
  </si>
  <si>
    <t>-493132824</t>
  </si>
  <si>
    <t>111</t>
  </si>
  <si>
    <t>-166342318</t>
  </si>
  <si>
    <t>112</t>
  </si>
  <si>
    <t>-1012304075</t>
  </si>
  <si>
    <t>113</t>
  </si>
  <si>
    <t>-329658187</t>
  </si>
  <si>
    <t>114</t>
  </si>
  <si>
    <t>486120937</t>
  </si>
  <si>
    <t>115</t>
  </si>
  <si>
    <t>Pol478</t>
  </si>
  <si>
    <t>Deska pracovní laminát vysokotlaký resistance 2</t>
  </si>
  <si>
    <t>-72177023</t>
  </si>
  <si>
    <t>Poznámka k položce:_x000d_
100 x 750 x 18 mm</t>
  </si>
  <si>
    <t>116</t>
  </si>
  <si>
    <t>-1262647892</t>
  </si>
  <si>
    <t>117</t>
  </si>
  <si>
    <t>-1937185228</t>
  </si>
  <si>
    <t>118</t>
  </si>
  <si>
    <t>1086941937</t>
  </si>
  <si>
    <t>D38</t>
  </si>
  <si>
    <t>239 - KULTIVAČNÍ MÍSTNOST</t>
  </si>
  <si>
    <t>119</t>
  </si>
  <si>
    <t>1070307472</t>
  </si>
  <si>
    <t>120</t>
  </si>
  <si>
    <t>-213245018</t>
  </si>
  <si>
    <t>121</t>
  </si>
  <si>
    <t>1944357377</t>
  </si>
  <si>
    <t>122</t>
  </si>
  <si>
    <t>-283391987</t>
  </si>
  <si>
    <t>123</t>
  </si>
  <si>
    <t>1146604492</t>
  </si>
  <si>
    <t>124</t>
  </si>
  <si>
    <t>1976322886</t>
  </si>
  <si>
    <t>125</t>
  </si>
  <si>
    <t>1832613093</t>
  </si>
  <si>
    <t>126</t>
  </si>
  <si>
    <t>1449909344</t>
  </si>
  <si>
    <t>127</t>
  </si>
  <si>
    <t>-1632404653</t>
  </si>
  <si>
    <t>128</t>
  </si>
  <si>
    <t>-227572394</t>
  </si>
  <si>
    <t>129</t>
  </si>
  <si>
    <t>2092562959</t>
  </si>
  <si>
    <t>130</t>
  </si>
  <si>
    <t>-116929277</t>
  </si>
  <si>
    <t>131</t>
  </si>
  <si>
    <t>311163969</t>
  </si>
  <si>
    <t>132</t>
  </si>
  <si>
    <t>1997167191</t>
  </si>
  <si>
    <t>D39</t>
  </si>
  <si>
    <t>243 - UTZ - 3</t>
  </si>
  <si>
    <t>EQ 117</t>
  </si>
  <si>
    <t>133</t>
  </si>
  <si>
    <t>-624376217</t>
  </si>
  <si>
    <t>134</t>
  </si>
  <si>
    <t>-1440164485</t>
  </si>
  <si>
    <t>135</t>
  </si>
  <si>
    <t>113267721</t>
  </si>
  <si>
    <t>136</t>
  </si>
  <si>
    <t>1123787662</t>
  </si>
  <si>
    <t>137</t>
  </si>
  <si>
    <t>1566166844</t>
  </si>
  <si>
    <t>138</t>
  </si>
  <si>
    <t>Pol496</t>
  </si>
  <si>
    <t>-1539136149</t>
  </si>
  <si>
    <t>Poznámka k položce:_x000d_
900 x 350 x 370 mm</t>
  </si>
  <si>
    <t>139</t>
  </si>
  <si>
    <t>744843507</t>
  </si>
  <si>
    <t>140</t>
  </si>
  <si>
    <t>-105953111</t>
  </si>
  <si>
    <t>141</t>
  </si>
  <si>
    <t>1178740693</t>
  </si>
  <si>
    <t>D41</t>
  </si>
  <si>
    <t>3.NP</t>
  </si>
  <si>
    <t>D42</t>
  </si>
  <si>
    <t>331 - VÝZKUMNÁ M.T.</t>
  </si>
  <si>
    <t>142</t>
  </si>
  <si>
    <t>283281151</t>
  </si>
  <si>
    <t>143</t>
  </si>
  <si>
    <t>Pol498</t>
  </si>
  <si>
    <t>-1955801246</t>
  </si>
  <si>
    <t>Poznámka k položce:_x000d_
1900 x 745 x 870 mm</t>
  </si>
  <si>
    <t>144</t>
  </si>
  <si>
    <t>-1701447423</t>
  </si>
  <si>
    <t>145</t>
  </si>
  <si>
    <t>Pol499</t>
  </si>
  <si>
    <t>1273070812</t>
  </si>
  <si>
    <t>Poznámka k položce:_x000d_
1000 x 800 x 35 mm</t>
  </si>
  <si>
    <t>146</t>
  </si>
  <si>
    <t>-469830528</t>
  </si>
  <si>
    <t>147</t>
  </si>
  <si>
    <t>Pol500</t>
  </si>
  <si>
    <t>Zakrytování zad (odnímatelné) pro N-PS - 1500/870</t>
  </si>
  <si>
    <t>-1156892584</t>
  </si>
  <si>
    <t>148</t>
  </si>
  <si>
    <t>-1724371060</t>
  </si>
  <si>
    <t>149</t>
  </si>
  <si>
    <t>-1988164379</t>
  </si>
  <si>
    <t>D44</t>
  </si>
  <si>
    <t>333 - UNIVERZÁLNÍ LABORATOŘ S ODTAHEM</t>
  </si>
  <si>
    <t>EQ 104</t>
  </si>
  <si>
    <t>150</t>
  </si>
  <si>
    <t>Pol501</t>
  </si>
  <si>
    <t>394619548</t>
  </si>
  <si>
    <t>Poznámka k položce:_x000d_
1420 x 695 x 870 mm</t>
  </si>
  <si>
    <t>151</t>
  </si>
  <si>
    <t>Pol502</t>
  </si>
  <si>
    <t>Skříňka laboratorní mobilní kombinovaná na kolečkách (2 s brzdou), pro práci ve stoje, dveře bez zámku (jedna police), horní zásuvka bez zámku, jednodveřová</t>
  </si>
  <si>
    <t>-2093162684</t>
  </si>
  <si>
    <t>Poznámka k položce:_x000d_
530 x 530 x 810 mm</t>
  </si>
  <si>
    <t>152</t>
  </si>
  <si>
    <t>737261930</t>
  </si>
  <si>
    <t>153</t>
  </si>
  <si>
    <t>63570764</t>
  </si>
  <si>
    <t>154</t>
  </si>
  <si>
    <t>957589541</t>
  </si>
  <si>
    <t>155</t>
  </si>
  <si>
    <t>-1451792278</t>
  </si>
  <si>
    <t>156</t>
  </si>
  <si>
    <t>-1632616413</t>
  </si>
  <si>
    <t>Poznámka k položce:_x000d_
750 x 350 x 740 mm</t>
  </si>
  <si>
    <t>157</t>
  </si>
  <si>
    <t>-2020285931</t>
  </si>
  <si>
    <t>EQ 105</t>
  </si>
  <si>
    <t>158</t>
  </si>
  <si>
    <t>Pol510</t>
  </si>
  <si>
    <t>879927739</t>
  </si>
  <si>
    <t>Poznámka k položce:_x000d_
980 x 695 x 720 mm</t>
  </si>
  <si>
    <t>159</t>
  </si>
  <si>
    <t>-1818883552</t>
  </si>
  <si>
    <t>160</t>
  </si>
  <si>
    <t>-2136683603</t>
  </si>
  <si>
    <t>161</t>
  </si>
  <si>
    <t>-1549549011</t>
  </si>
  <si>
    <t>162</t>
  </si>
  <si>
    <t>1946387454</t>
  </si>
  <si>
    <t>163</t>
  </si>
  <si>
    <t>1845246662</t>
  </si>
  <si>
    <t>164</t>
  </si>
  <si>
    <t>-613322849</t>
  </si>
  <si>
    <t>165</t>
  </si>
  <si>
    <t>278255889</t>
  </si>
  <si>
    <t>D47</t>
  </si>
  <si>
    <t>334 - POST-PCR LABORATOŘ</t>
  </si>
  <si>
    <t>166</t>
  </si>
  <si>
    <t>-1414114724</t>
  </si>
  <si>
    <t>167</t>
  </si>
  <si>
    <t>-1097954771</t>
  </si>
  <si>
    <t>168</t>
  </si>
  <si>
    <t>968371100</t>
  </si>
  <si>
    <t>169</t>
  </si>
  <si>
    <t>1571658732</t>
  </si>
  <si>
    <t>170</t>
  </si>
  <si>
    <t>-496123569</t>
  </si>
  <si>
    <t>171</t>
  </si>
  <si>
    <t>-197333186</t>
  </si>
  <si>
    <t>172</t>
  </si>
  <si>
    <t>1533836724</t>
  </si>
  <si>
    <t>173</t>
  </si>
  <si>
    <t>1735334734</t>
  </si>
  <si>
    <t>174</t>
  </si>
  <si>
    <t>1143377903</t>
  </si>
  <si>
    <t>175</t>
  </si>
  <si>
    <t>-1325025300</t>
  </si>
  <si>
    <t>176</t>
  </si>
  <si>
    <t>-866574266</t>
  </si>
  <si>
    <t>177</t>
  </si>
  <si>
    <t>-276717112</t>
  </si>
  <si>
    <t>178</t>
  </si>
  <si>
    <t>-733274595</t>
  </si>
  <si>
    <t>179</t>
  </si>
  <si>
    <t>Pol512</t>
  </si>
  <si>
    <t>534061328</t>
  </si>
  <si>
    <t>Poznámka k položce:_x000d_
900 x 695 x 720 mm</t>
  </si>
  <si>
    <t>180</t>
  </si>
  <si>
    <t>-2087177482</t>
  </si>
  <si>
    <t>181</t>
  </si>
  <si>
    <t>1710511814</t>
  </si>
  <si>
    <t>182</t>
  </si>
  <si>
    <t>128609988</t>
  </si>
  <si>
    <t>D48</t>
  </si>
  <si>
    <t>335 - PCR LABORATOŘ</t>
  </si>
  <si>
    <t>183</t>
  </si>
  <si>
    <t>-402589776</t>
  </si>
  <si>
    <t>184</t>
  </si>
  <si>
    <t>-1411136280</t>
  </si>
  <si>
    <t>185</t>
  </si>
  <si>
    <t>-1560192294</t>
  </si>
  <si>
    <t>186</t>
  </si>
  <si>
    <t>-1575910070</t>
  </si>
  <si>
    <t>187</t>
  </si>
  <si>
    <t>-1406145190</t>
  </si>
  <si>
    <t>188</t>
  </si>
  <si>
    <t>1489918348</t>
  </si>
  <si>
    <t>189</t>
  </si>
  <si>
    <t>1197815169</t>
  </si>
  <si>
    <t>190</t>
  </si>
  <si>
    <t>867554190</t>
  </si>
  <si>
    <t>191</t>
  </si>
  <si>
    <t>1992011360</t>
  </si>
  <si>
    <t>192</t>
  </si>
  <si>
    <t>795764000</t>
  </si>
  <si>
    <t>193</t>
  </si>
  <si>
    <t>558507038</t>
  </si>
  <si>
    <t>194</t>
  </si>
  <si>
    <t>-278479543</t>
  </si>
  <si>
    <t>195</t>
  </si>
  <si>
    <t>1100057308</t>
  </si>
  <si>
    <t>196</t>
  </si>
  <si>
    <t>Pol513</t>
  </si>
  <si>
    <t>1007279452</t>
  </si>
  <si>
    <t>197</t>
  </si>
  <si>
    <t>Pol514</t>
  </si>
  <si>
    <t>-1770051368</t>
  </si>
  <si>
    <t>Poznámka k položce:_x000d_
1200 x 695 x 870 mm</t>
  </si>
  <si>
    <t>198</t>
  </si>
  <si>
    <t>1254361524</t>
  </si>
  <si>
    <t>199</t>
  </si>
  <si>
    <t>329669075</t>
  </si>
  <si>
    <t>D49</t>
  </si>
  <si>
    <t>336 - PRE - PCR LABORATOŘ</t>
  </si>
  <si>
    <t>200</t>
  </si>
  <si>
    <t>Pol438</t>
  </si>
  <si>
    <t>-1247772020</t>
  </si>
  <si>
    <t>201</t>
  </si>
  <si>
    <t>-1951028377</t>
  </si>
  <si>
    <t>202</t>
  </si>
  <si>
    <t>119845715</t>
  </si>
  <si>
    <t>203</t>
  </si>
  <si>
    <t>1504471907</t>
  </si>
  <si>
    <t>204</t>
  </si>
  <si>
    <t>-1646873305</t>
  </si>
  <si>
    <t>205</t>
  </si>
  <si>
    <t>-1969394351</t>
  </si>
  <si>
    <t>206</t>
  </si>
  <si>
    <t>238816560</t>
  </si>
  <si>
    <t>207</t>
  </si>
  <si>
    <t>-2013495598</t>
  </si>
  <si>
    <t>208</t>
  </si>
  <si>
    <t>364810104</t>
  </si>
  <si>
    <t>D51</t>
  </si>
  <si>
    <t>345 - PŘÍKRAJOVNA</t>
  </si>
  <si>
    <t>D53</t>
  </si>
  <si>
    <t>Stůl laboratorní</t>
  </si>
  <si>
    <t>209</t>
  </si>
  <si>
    <t>Pol375</t>
  </si>
  <si>
    <t>-1749997202</t>
  </si>
  <si>
    <t>Poznámka k položce:_x000d_
18 x 100 x 867 mm</t>
  </si>
  <si>
    <t>210</t>
  </si>
  <si>
    <t>760126684</t>
  </si>
  <si>
    <t>211</t>
  </si>
  <si>
    <t>-625668361</t>
  </si>
  <si>
    <t>212</t>
  </si>
  <si>
    <t>591852055</t>
  </si>
  <si>
    <t>213</t>
  </si>
  <si>
    <t>-734436574</t>
  </si>
  <si>
    <t>Poznámka k položce:_x000d_
1000 x 700 x 28 mm</t>
  </si>
  <si>
    <t>214</t>
  </si>
  <si>
    <t>231849987</t>
  </si>
  <si>
    <t>215</t>
  </si>
  <si>
    <t>1374833418</t>
  </si>
  <si>
    <t>216</t>
  </si>
  <si>
    <t>1457139199</t>
  </si>
  <si>
    <t>D56</t>
  </si>
  <si>
    <t>Strůl přístrojový</t>
  </si>
  <si>
    <t>217</t>
  </si>
  <si>
    <t>Pol526</t>
  </si>
  <si>
    <t>-1942199306</t>
  </si>
  <si>
    <t>Poznámka k položce:_x000d_
800 x 745 x 870 mm</t>
  </si>
  <si>
    <t>218</t>
  </si>
  <si>
    <t>699185089</t>
  </si>
  <si>
    <t>219</t>
  </si>
  <si>
    <t>Pol527</t>
  </si>
  <si>
    <t>454632738</t>
  </si>
  <si>
    <t>Poznámka k položce:_x000d_
1550 x 695 x 870 mm</t>
  </si>
  <si>
    <t>220</t>
  </si>
  <si>
    <t>-357689549</t>
  </si>
  <si>
    <t>221</t>
  </si>
  <si>
    <t>1457494107</t>
  </si>
  <si>
    <t>222</t>
  </si>
  <si>
    <t>-2081655016</t>
  </si>
  <si>
    <t>D57</t>
  </si>
  <si>
    <t>346 - HISTOLOG. LABORATOŘ</t>
  </si>
  <si>
    <t>223</t>
  </si>
  <si>
    <t>Pol528</t>
  </si>
  <si>
    <t>417624537</t>
  </si>
  <si>
    <t>Poznámka k položce:_x000d_
1600 x 545 x 870 mm</t>
  </si>
  <si>
    <t>224</t>
  </si>
  <si>
    <t>-558558580</t>
  </si>
  <si>
    <t>D59</t>
  </si>
  <si>
    <t>Odkládací police</t>
  </si>
  <si>
    <t>225</t>
  </si>
  <si>
    <t>Pol540</t>
  </si>
  <si>
    <t>Konzole nástěnná</t>
  </si>
  <si>
    <t>1127337327</t>
  </si>
  <si>
    <t>226</t>
  </si>
  <si>
    <t>Pol541</t>
  </si>
  <si>
    <t>-1150994016</t>
  </si>
  <si>
    <t>Poznámka k položce:_x000d_
1000 x 300 x 35 mm</t>
  </si>
  <si>
    <t>227</t>
  </si>
  <si>
    <t>-1982416326</t>
  </si>
  <si>
    <t>D60</t>
  </si>
  <si>
    <t>347 - ARCHIV VZORKŮ</t>
  </si>
  <si>
    <t>228</t>
  </si>
  <si>
    <t>Pol542</t>
  </si>
  <si>
    <t>Regál LAK (základní pole), 5 polic 1170 x 500 N/2000, nosnost police 105 kg, včetně zavětrování</t>
  </si>
  <si>
    <t>629536097</t>
  </si>
  <si>
    <t>229</t>
  </si>
  <si>
    <t>Pol543</t>
  </si>
  <si>
    <t>Regál LAK (přídavne pole), 5 polic 1170 x 500 N/2000, nosnost police 105 kg, včetně zavětrování</t>
  </si>
  <si>
    <t>-6952025</t>
  </si>
  <si>
    <t>230</t>
  </si>
  <si>
    <t>Pol544</t>
  </si>
  <si>
    <t>Regál LAK (přídavné pole), 5 polic 970 x 500 N/2000, nosnost police 105 kg, včetně zavětrování</t>
  </si>
  <si>
    <t>51287128</t>
  </si>
  <si>
    <t>D61</t>
  </si>
  <si>
    <t>4.NP</t>
  </si>
  <si>
    <t>D62</t>
  </si>
  <si>
    <t>433 - UNIVERZÁLNÍ LABORATOŘ</t>
  </si>
  <si>
    <t>231</t>
  </si>
  <si>
    <t>-763354856</t>
  </si>
  <si>
    <t>232</t>
  </si>
  <si>
    <t>1762079311</t>
  </si>
  <si>
    <t>233</t>
  </si>
  <si>
    <t>1160695780</t>
  </si>
  <si>
    <t>234</t>
  </si>
  <si>
    <t>2126464471</t>
  </si>
  <si>
    <t>235</t>
  </si>
  <si>
    <t>-2117066538</t>
  </si>
  <si>
    <t>236</t>
  </si>
  <si>
    <t>-367662227</t>
  </si>
  <si>
    <t>237</t>
  </si>
  <si>
    <t>295641889</t>
  </si>
  <si>
    <t>238</t>
  </si>
  <si>
    <t>225889747</t>
  </si>
  <si>
    <t>239</t>
  </si>
  <si>
    <t>-1075349443</t>
  </si>
  <si>
    <t>240</t>
  </si>
  <si>
    <t>-657507266</t>
  </si>
  <si>
    <t>241</t>
  </si>
  <si>
    <t>-504960445</t>
  </si>
  <si>
    <t>242</t>
  </si>
  <si>
    <t>-755042088</t>
  </si>
  <si>
    <t>243</t>
  </si>
  <si>
    <t>2140905819</t>
  </si>
  <si>
    <t>244</t>
  </si>
  <si>
    <t>1906824682</t>
  </si>
  <si>
    <t>245</t>
  </si>
  <si>
    <t>-2068536506</t>
  </si>
  <si>
    <t>246</t>
  </si>
  <si>
    <t>-218564074</t>
  </si>
  <si>
    <t>247</t>
  </si>
  <si>
    <t>-1742843149</t>
  </si>
  <si>
    <t>248</t>
  </si>
  <si>
    <t>-7291167</t>
  </si>
  <si>
    <t>249</t>
  </si>
  <si>
    <t>304094924</t>
  </si>
  <si>
    <t>250</t>
  </si>
  <si>
    <t>820742276</t>
  </si>
  <si>
    <t>251</t>
  </si>
  <si>
    <t>Pol545</t>
  </si>
  <si>
    <t>Skříň laboratorní dveřová na soklu, horní dveře plné bez zámku (dvě police), spodní plné bez zámku (jedna police), dvoudveřová</t>
  </si>
  <si>
    <t>-2103952665</t>
  </si>
  <si>
    <t>Poznámka k položce:_x000d_
600 x 450 x 1960 mm</t>
  </si>
  <si>
    <t>252</t>
  </si>
  <si>
    <t>-141331606</t>
  </si>
  <si>
    <t>D63</t>
  </si>
  <si>
    <t>459 - LABORATOŘ BUŇĚČNÉ KULTURY</t>
  </si>
  <si>
    <t>253</t>
  </si>
  <si>
    <t>-1712477509</t>
  </si>
  <si>
    <t>254</t>
  </si>
  <si>
    <t>1463133922</t>
  </si>
  <si>
    <t>255</t>
  </si>
  <si>
    <t>-1993280835</t>
  </si>
  <si>
    <t>256</t>
  </si>
  <si>
    <t>-806218268</t>
  </si>
  <si>
    <t>257</t>
  </si>
  <si>
    <t>-19458922</t>
  </si>
  <si>
    <t>258</t>
  </si>
  <si>
    <t>1464272865</t>
  </si>
  <si>
    <t>259</t>
  </si>
  <si>
    <t>924512491</t>
  </si>
  <si>
    <t>260</t>
  </si>
  <si>
    <t>1926026237</t>
  </si>
  <si>
    <t>261</t>
  </si>
  <si>
    <t>560146665</t>
  </si>
  <si>
    <t>D64</t>
  </si>
  <si>
    <t>460 - LABORATOŘ PRŮTOKOVÉ CYTOMETRIE</t>
  </si>
  <si>
    <t>262</t>
  </si>
  <si>
    <t>Pol548</t>
  </si>
  <si>
    <t>-627967048</t>
  </si>
  <si>
    <t>263</t>
  </si>
  <si>
    <t>1119589134</t>
  </si>
  <si>
    <t>D65</t>
  </si>
  <si>
    <t>Stůl operátora</t>
  </si>
  <si>
    <t>264</t>
  </si>
  <si>
    <t>-1962765638</t>
  </si>
  <si>
    <t>265</t>
  </si>
  <si>
    <t>-354009640</t>
  </si>
  <si>
    <t>266</t>
  </si>
  <si>
    <t>2038125071</t>
  </si>
  <si>
    <t>267</t>
  </si>
  <si>
    <t>-1300619059</t>
  </si>
  <si>
    <t>268</t>
  </si>
  <si>
    <t>621278605</t>
  </si>
  <si>
    <t>D66</t>
  </si>
  <si>
    <t>461 - TECHNICKÁ MÍSTNOST</t>
  </si>
  <si>
    <t>D67</t>
  </si>
  <si>
    <t>Stůl laboratorní rohový</t>
  </si>
  <si>
    <t>269</t>
  </si>
  <si>
    <t>1068090571</t>
  </si>
  <si>
    <t>270</t>
  </si>
  <si>
    <t>-1976768623</t>
  </si>
  <si>
    <t>271</t>
  </si>
  <si>
    <t>-502167308</t>
  </si>
  <si>
    <t>272</t>
  </si>
  <si>
    <t>Pol550</t>
  </si>
  <si>
    <t>Skříňka laboratorní rohová dveřová na soklu, pro práci ve stoje, lomené dveře (dělené) bez zámku (jedna police), jednodveřová</t>
  </si>
  <si>
    <t>-122874538</t>
  </si>
  <si>
    <t>Poznámka k položce:_x000d_
900 x 900 x 870 mm</t>
  </si>
  <si>
    <t>273</t>
  </si>
  <si>
    <t>1113720629</t>
  </si>
  <si>
    <t>274</t>
  </si>
  <si>
    <t>2093585491</t>
  </si>
  <si>
    <t>275</t>
  </si>
  <si>
    <t>105382494</t>
  </si>
  <si>
    <t>276</t>
  </si>
  <si>
    <t>-2066502987</t>
  </si>
  <si>
    <t>277</t>
  </si>
  <si>
    <t>141231805</t>
  </si>
  <si>
    <t>278</t>
  </si>
  <si>
    <t>Pol551</t>
  </si>
  <si>
    <t>Skříňka laboratorní otevřená na soklu, pro práci ve stoje, jedna police</t>
  </si>
  <si>
    <t>-178639969</t>
  </si>
  <si>
    <t>Poznámka k položce:_x000d_
900 x 550 x 870 mm</t>
  </si>
  <si>
    <t>279</t>
  </si>
  <si>
    <t>Pol552</t>
  </si>
  <si>
    <t>Falešné horní čelo a spodní dveře (bez úchytky)</t>
  </si>
  <si>
    <t>-29708017</t>
  </si>
  <si>
    <t>280</t>
  </si>
  <si>
    <t>1180041162</t>
  </si>
  <si>
    <t>281</t>
  </si>
  <si>
    <t>1510706194</t>
  </si>
  <si>
    <t>282</t>
  </si>
  <si>
    <t>1225352168</t>
  </si>
  <si>
    <t>283</t>
  </si>
  <si>
    <t>1332184544</t>
  </si>
  <si>
    <t>284</t>
  </si>
  <si>
    <t>1157050750</t>
  </si>
  <si>
    <t>285</t>
  </si>
  <si>
    <t>1223869357</t>
  </si>
  <si>
    <t>286</t>
  </si>
  <si>
    <t>1838565079</t>
  </si>
  <si>
    <t>287</t>
  </si>
  <si>
    <t>-1189227345</t>
  </si>
  <si>
    <t>D69</t>
  </si>
  <si>
    <t>462 - LAB. BAKT. KULTUR</t>
  </si>
  <si>
    <t>288</t>
  </si>
  <si>
    <t>-800370639</t>
  </si>
  <si>
    <t>289</t>
  </si>
  <si>
    <t>Pol507</t>
  </si>
  <si>
    <t>1148837440</t>
  </si>
  <si>
    <t>Poznámka k položce:_x000d_
1000 x 600 x 35 mm</t>
  </si>
  <si>
    <t>290</t>
  </si>
  <si>
    <t>1653545448</t>
  </si>
  <si>
    <t>291</t>
  </si>
  <si>
    <t>-1915551311</t>
  </si>
  <si>
    <t>292</t>
  </si>
  <si>
    <t>-1168881836</t>
  </si>
  <si>
    <t>293</t>
  </si>
  <si>
    <t>-1967248711</t>
  </si>
  <si>
    <t>294</t>
  </si>
  <si>
    <t>2012775952</t>
  </si>
  <si>
    <t>295</t>
  </si>
  <si>
    <t>1480240088</t>
  </si>
  <si>
    <t>296</t>
  </si>
  <si>
    <t>1112391268</t>
  </si>
  <si>
    <t>297</t>
  </si>
  <si>
    <t>1186265656</t>
  </si>
  <si>
    <t>298</t>
  </si>
  <si>
    <t>1779440846</t>
  </si>
  <si>
    <t>299</t>
  </si>
  <si>
    <t>-2100268291</t>
  </si>
  <si>
    <t>300</t>
  </si>
  <si>
    <t>-860982910</t>
  </si>
  <si>
    <t>D70</t>
  </si>
  <si>
    <t>Montážní práce, doprava</t>
  </si>
  <si>
    <t>301</t>
  </si>
  <si>
    <t>K</t>
  </si>
  <si>
    <t>Pol555</t>
  </si>
  <si>
    <t>Montážní práce</t>
  </si>
  <si>
    <t>kpl</t>
  </si>
  <si>
    <t>1530871544</t>
  </si>
  <si>
    <t>302</t>
  </si>
  <si>
    <t>Pol556</t>
  </si>
  <si>
    <t>Doprava - Ostrava</t>
  </si>
  <si>
    <t>-1999924411</t>
  </si>
  <si>
    <t>303</t>
  </si>
  <si>
    <t>Pol560</t>
  </si>
  <si>
    <t>Příplatek za barevné provedení</t>
  </si>
  <si>
    <t>744839821</t>
  </si>
  <si>
    <t>304</t>
  </si>
  <si>
    <t>Pol561</t>
  </si>
  <si>
    <t>Zaměření a dílenská dokumentace</t>
  </si>
  <si>
    <t>-932715853</t>
  </si>
  <si>
    <t>D.1.4.9.2 (1) - Laboratorní technologie - čisté prostory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</si>
  <si>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Rozpočet neslouží pro objednávání materiálu na stavbu.  Veškeré vedlejší a ostatní náklady nutné pro kompletní realizaci PS je nutné rozpustit do ceny jednotlivých položek uvedených v soupise. Jedná se například o náklady na zařízení staveniště, územní vlivy, úklidy, BOZP, koordinační činnost, poplatky, ostatní materiály, pomocné materiály, montáže, provádění zkoušek, provádění revizí, projektové dokumentace, různá měření, zabezapečení jiže realizovaných částí stavby a další úkony, které nejsou uvedeny v soupise, ale jsou bezpodmínečně nutné pro kvalitní provedení díla.</t>
  </si>
  <si>
    <t>D1 - 4.NP</t>
  </si>
  <si>
    <t xml:space="preserve">    D2 - 434 - ČISTÁ LABORATOŘ B1</t>
  </si>
  <si>
    <t xml:space="preserve">      D3 - Stůl nerezový pojízdný</t>
  </si>
  <si>
    <t xml:space="preserve">      D4 - Židle</t>
  </si>
  <si>
    <t xml:space="preserve">    D5 - 436 - PERSONÁLNÍ FILTR C-B</t>
  </si>
  <si>
    <t xml:space="preserve">      D6 - Stůl do výklenku</t>
  </si>
  <si>
    <t xml:space="preserve">      D7 - Skříň do výklenku</t>
  </si>
  <si>
    <t xml:space="preserve">    D8 - 437 - ČISTÁ LABORATOŘ C</t>
  </si>
  <si>
    <t xml:space="preserve">      D10 - Stůl pracovní, 910 x 750 x 900 mm</t>
  </si>
  <si>
    <t xml:space="preserve">      D11 - Stůl pracovní, 1510 x 750 x 900 mm</t>
  </si>
  <si>
    <t xml:space="preserve">      D12 - Stůl pracovní, 1810 x 750 x 900 mm</t>
  </si>
  <si>
    <t xml:space="preserve">      D13 - Skříňě</t>
  </si>
  <si>
    <t xml:space="preserve">    D14 - 438 - ČISTÁ LABORATOŘ B2</t>
  </si>
  <si>
    <t xml:space="preserve">    D15 - 440 - SKLAD</t>
  </si>
  <si>
    <t xml:space="preserve">      D16 - Regál nerezový</t>
  </si>
  <si>
    <t xml:space="preserve">    D17 - 441 - ÚKLID</t>
  </si>
  <si>
    <t xml:space="preserve">    D19 - 444 - PERSONÁLNÍ FILTR D-C</t>
  </si>
  <si>
    <t xml:space="preserve">      D20 - Lavice, 800 x 480 x 450 mm</t>
  </si>
  <si>
    <t xml:space="preserve">      D21 - Skříň otevřená šatní</t>
  </si>
  <si>
    <t xml:space="preserve">      D22 - Skříň otevřená</t>
  </si>
  <si>
    <t xml:space="preserve">    D23 - 445 - PERSONÁLNÍ PROPUST</t>
  </si>
  <si>
    <t xml:space="preserve">      D26 - Lavice překročná, 1200 x 330 x 450 mm</t>
  </si>
  <si>
    <t xml:space="preserve">    D27 - 446 - MATERIÁLOVÁ PROPUST</t>
  </si>
  <si>
    <t xml:space="preserve">      D28 - Skříň dveřová</t>
  </si>
  <si>
    <t xml:space="preserve">    D29 - 447 - ČISTÁ LABORATŘ D</t>
  </si>
  <si>
    <t xml:space="preserve">      D30 - Stůl pracovní, 1210 x 750 x 900 mm</t>
  </si>
  <si>
    <t xml:space="preserve">    D31 - 448 - SKLAD</t>
  </si>
  <si>
    <t>D32 - Montážní práce, doprava</t>
  </si>
  <si>
    <t>434 - ČISTÁ LABORATOŘ B1</t>
  </si>
  <si>
    <t>D3</t>
  </si>
  <si>
    <t>Stůl nerezový pojízdný</t>
  </si>
  <si>
    <t>Pol340</t>
  </si>
  <si>
    <t>Konstrukce nerezová AISI 316 do čistých prostor (ISO 5) - (svařovaná) s kolečky (2 s brzdou), pro práci ve stoje</t>
  </si>
  <si>
    <t>-1542031293</t>
  </si>
  <si>
    <t>Poznámka k položce:_x000d_
720 x 435 x 870 mm</t>
  </si>
  <si>
    <t>Pol341</t>
  </si>
  <si>
    <t>Deska pracovní, nerez AISI 316, tl. 30 mm (chemický) - do čistých prostor dle ISO 5</t>
  </si>
  <si>
    <t>399841249</t>
  </si>
  <si>
    <t>Poznámka k položce:_x000d_
770 x 500 x 30 mm</t>
  </si>
  <si>
    <t>Pol342</t>
  </si>
  <si>
    <t>698089741</t>
  </si>
  <si>
    <t>Poznámka k položce:_x000d_
620 x 400 x 1080 mm</t>
  </si>
  <si>
    <t>436 - PERSONÁLNÍ FILTR C-B</t>
  </si>
  <si>
    <t>Stůl do výklenku</t>
  </si>
  <si>
    <t>Pol343</t>
  </si>
  <si>
    <t>Konstrukce (profil 30x30 mm) k montáži na stěnu</t>
  </si>
  <si>
    <t>-491558705</t>
  </si>
  <si>
    <t>Poznámka k položce:_x000d_
590 x 375 x 30 mm</t>
  </si>
  <si>
    <t>Pol256</t>
  </si>
  <si>
    <t>-1246360835</t>
  </si>
  <si>
    <t>Poznámka k položce:_x000d_
1000 x 425 x 18 mm</t>
  </si>
  <si>
    <t>Skříň do výklenku</t>
  </si>
  <si>
    <t>Pol344</t>
  </si>
  <si>
    <t>Sokl kovový do čistých prostor</t>
  </si>
  <si>
    <t>2122224019</t>
  </si>
  <si>
    <t>Poznámka k položce:_x000d_
370 x 450 x 100 mm</t>
  </si>
  <si>
    <t>Pol345</t>
  </si>
  <si>
    <t>Skříň laboratorní otevřená, čtyři pevné police</t>
  </si>
  <si>
    <t>1748195606</t>
  </si>
  <si>
    <t>Poznámka k položce:_x000d_
370 x 450 x 1860 mm</t>
  </si>
  <si>
    <t>437 - ČISTÁ LABORATOŘ C</t>
  </si>
  <si>
    <t>Stůl pracovní, 910 x 750 x 900 mm</t>
  </si>
  <si>
    <t>Pol350</t>
  </si>
  <si>
    <t>Konstrukce PS (svařená), pro práci ve stoje, bez pracovní desky</t>
  </si>
  <si>
    <t>1756281956</t>
  </si>
  <si>
    <t>Poznámka k položce:_x000d_
900 x 695 x 870 mm</t>
  </si>
  <si>
    <t>Pol257</t>
  </si>
  <si>
    <t>304483198</t>
  </si>
  <si>
    <t>Stůl pracovní, 1510 x 750 x 900 mm</t>
  </si>
  <si>
    <t>Pol351</t>
  </si>
  <si>
    <t>-536813439</t>
  </si>
  <si>
    <t>-155043731</t>
  </si>
  <si>
    <t>Stůl pracovní, 1810 x 750 x 900 mm</t>
  </si>
  <si>
    <t>Pol352</t>
  </si>
  <si>
    <t>-44300076</t>
  </si>
  <si>
    <t>-1812112116</t>
  </si>
  <si>
    <t>Skříňě</t>
  </si>
  <si>
    <t>Pol353</t>
  </si>
  <si>
    <t>408133384</t>
  </si>
  <si>
    <t>Poznámka k položce:_x000d_
800 x 575 x 100 mm</t>
  </si>
  <si>
    <t>Pol354</t>
  </si>
  <si>
    <t>Skříň laboratorní dveřová, dveře plné bez zámku (čtyři pevné police), dvoudveřová</t>
  </si>
  <si>
    <t>1196272169</t>
  </si>
  <si>
    <t>Poznámka k položce:_x000d_
800 x 600 x 1860 mm</t>
  </si>
  <si>
    <t>246729138</t>
  </si>
  <si>
    <t>D14</t>
  </si>
  <si>
    <t>438 - ČISTÁ LABORATOŘ B2</t>
  </si>
  <si>
    <t>-1094037608</t>
  </si>
  <si>
    <t>-354199295</t>
  </si>
  <si>
    <t>414592349</t>
  </si>
  <si>
    <t>440 - SKLAD</t>
  </si>
  <si>
    <t>Regál nerezový</t>
  </si>
  <si>
    <t>Pol355</t>
  </si>
  <si>
    <t>Regál nerezový AISI 316 do čistých prostor (ISO 5), 5 pevných polic</t>
  </si>
  <si>
    <t>-196573311</t>
  </si>
  <si>
    <t>Poznámka k položce:_x000d_
1000 x 450 x 2000 mm</t>
  </si>
  <si>
    <t>Pol356</t>
  </si>
  <si>
    <t>-656788436</t>
  </si>
  <si>
    <t>Poznámka k položce:_x000d_
900 x 450 x 2000 mm</t>
  </si>
  <si>
    <t>441 - ÚKLID</t>
  </si>
  <si>
    <t>Pol357</t>
  </si>
  <si>
    <t>-1909656470</t>
  </si>
  <si>
    <t>Poznámka k položce:_x000d_
1200 x 450 x 2000 mm</t>
  </si>
  <si>
    <t>444 - PERSONÁLNÍ FILTR D-C</t>
  </si>
  <si>
    <t>Lavice, 800 x 480 x 450 mm</t>
  </si>
  <si>
    <t>Pol359</t>
  </si>
  <si>
    <t>220532965</t>
  </si>
  <si>
    <t>Poznámka k položce:_x000d_
800 x 445 x 100 mm</t>
  </si>
  <si>
    <t>Pol360</t>
  </si>
  <si>
    <t>Skříňka laboratorní otevřená, pro práci v sedě, dělená na 4 části, police pevné</t>
  </si>
  <si>
    <t>-271259506</t>
  </si>
  <si>
    <t>Poznámka k položce:_x000d_
800 x 465 x 430 mm</t>
  </si>
  <si>
    <t>-569994879</t>
  </si>
  <si>
    <t>Poznámka k položce:_x000d_
1000 x 480 x 18 mm</t>
  </si>
  <si>
    <t>D21</t>
  </si>
  <si>
    <t>Skříň otevřená šatní</t>
  </si>
  <si>
    <t>Pol361</t>
  </si>
  <si>
    <t>1692711709</t>
  </si>
  <si>
    <t>Poznámka k položce:_x000d_
450 x 445 x 100 mm</t>
  </si>
  <si>
    <t>Pol362</t>
  </si>
  <si>
    <t>Skříň laboratorní otevřená, výsuvná věšáková tyč</t>
  </si>
  <si>
    <t>1346320208</t>
  </si>
  <si>
    <t>Poznámka k položce:_x000d_
450 x 480 x 1860 mm</t>
  </si>
  <si>
    <t>Skříň otevřená</t>
  </si>
  <si>
    <t>-786797595</t>
  </si>
  <si>
    <t>751152241</t>
  </si>
  <si>
    <t>445 - PERSONÁLNÍ PROPUST</t>
  </si>
  <si>
    <t>1712054175</t>
  </si>
  <si>
    <t>890123150</t>
  </si>
  <si>
    <t>-226562196</t>
  </si>
  <si>
    <t>-2020480608</t>
  </si>
  <si>
    <t>Lavice překročná, 1200 x 330 x 450 mm</t>
  </si>
  <si>
    <t>Pol367</t>
  </si>
  <si>
    <t>-2062515203</t>
  </si>
  <si>
    <t>Poznámka k položce:_x000d_
1200 x 330 x 100 mm</t>
  </si>
  <si>
    <t>Pol368</t>
  </si>
  <si>
    <t>429555734</t>
  </si>
  <si>
    <t>Poznámka k položce:_x000d_
600 x 300 x 430 mm</t>
  </si>
  <si>
    <t>-449088548</t>
  </si>
  <si>
    <t>Poznámka k položce:_x000d_
1000 x 330 x 18 mm</t>
  </si>
  <si>
    <t>D27</t>
  </si>
  <si>
    <t>446 - MATERIÁLOVÁ PROPUST</t>
  </si>
  <si>
    <t>D28</t>
  </si>
  <si>
    <t>Skříň dveřová</t>
  </si>
  <si>
    <t>Pol369</t>
  </si>
  <si>
    <t>1520941872</t>
  </si>
  <si>
    <t>Poznámka k položce:_x000d_
700 x 445 x 100 mm</t>
  </si>
  <si>
    <t>Pol370</t>
  </si>
  <si>
    <t>Skříň laboratorní dveřová, dveře plné bez zámku (čtyři pevné police), jednodveřová</t>
  </si>
  <si>
    <t>456324431</t>
  </si>
  <si>
    <t>Poznámka k položce:_x000d_
700 x 800 x 1860 mm</t>
  </si>
  <si>
    <t>447 - ČISTÁ LABORATŘ D</t>
  </si>
  <si>
    <t>987610638</t>
  </si>
  <si>
    <t>Pol371</t>
  </si>
  <si>
    <t>1413082390</t>
  </si>
  <si>
    <t>Poznámka k položce:_x000d_
900 x 480 x 1860 mm</t>
  </si>
  <si>
    <t>Stůl pracovní, 1210 x 750 x 900 mm</t>
  </si>
  <si>
    <t>Pol372</t>
  </si>
  <si>
    <t>1791163270</t>
  </si>
  <si>
    <t>-1418290227</t>
  </si>
  <si>
    <t>-820493546</t>
  </si>
  <si>
    <t>-1161318582</t>
  </si>
  <si>
    <t>235504974</t>
  </si>
  <si>
    <t>D31</t>
  </si>
  <si>
    <t>448 - SKLAD</t>
  </si>
  <si>
    <t>-1581951671</t>
  </si>
  <si>
    <t>-1107115996</t>
  </si>
  <si>
    <t>Poznámka k položce:_x000d_
900 x 500 x 2000 mm</t>
  </si>
  <si>
    <t>Pol373</t>
  </si>
  <si>
    <t>Pol374</t>
  </si>
  <si>
    <t>-1868786449</t>
  </si>
  <si>
    <t>1867309846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</si>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</sst>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79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1459__LN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Vědecko-výzkumné centrum - LERCO - Laboratorní nábytek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Pozemky areálu Lékařské fakulty OU, k.ú. Zábřeh-VŽ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31. 1. 2023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Ostravská univerzita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Ateliér Velehradský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24.7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'D.1.4.9.1 (1) - Laborator...'!J30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'D.1.4.9.1 (1) - Laborator...'!P212</f>
        <v>0</v>
      </c>
      <c r="AV55" s="119">
        <f>'D.1.4.9.1 (1) - Laborator...'!J33</f>
        <v>0</v>
      </c>
      <c r="AW55" s="119">
        <f>'D.1.4.9.1 (1) - Laborator...'!J34</f>
        <v>0</v>
      </c>
      <c r="AX55" s="119">
        <f>'D.1.4.9.1 (1) - Laborator...'!J35</f>
        <v>0</v>
      </c>
      <c r="AY55" s="119">
        <f>'D.1.4.9.1 (1) - Laborator...'!J36</f>
        <v>0</v>
      </c>
      <c r="AZ55" s="119">
        <f>'D.1.4.9.1 (1) - Laborator...'!F33</f>
        <v>0</v>
      </c>
      <c r="BA55" s="119">
        <f>'D.1.4.9.1 (1) - Laborator...'!F34</f>
        <v>0</v>
      </c>
      <c r="BB55" s="119">
        <f>'D.1.4.9.1 (1) - Laborator...'!F35</f>
        <v>0</v>
      </c>
      <c r="BC55" s="119">
        <f>'D.1.4.9.1 (1) - Laborator...'!F36</f>
        <v>0</v>
      </c>
      <c r="BD55" s="121">
        <f>'D.1.4.9.1 (1) - Laborator...'!F37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24.7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'D.1.4.9.2 (1) - Laborator...'!J30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23">
        <v>0</v>
      </c>
      <c r="AT56" s="124">
        <f>ROUND(SUM(AV56:AW56),2)</f>
        <v>0</v>
      </c>
      <c r="AU56" s="125">
        <f>'D.1.4.9.2 (1) - Laborator...'!P117</f>
        <v>0</v>
      </c>
      <c r="AV56" s="124">
        <f>'D.1.4.9.2 (1) - Laborator...'!J33</f>
        <v>0</v>
      </c>
      <c r="AW56" s="124">
        <f>'D.1.4.9.2 (1) - Laborator...'!J34</f>
        <v>0</v>
      </c>
      <c r="AX56" s="124">
        <f>'D.1.4.9.2 (1) - Laborator...'!J35</f>
        <v>0</v>
      </c>
      <c r="AY56" s="124">
        <f>'D.1.4.9.2 (1) - Laborator...'!J36</f>
        <v>0</v>
      </c>
      <c r="AZ56" s="124">
        <f>'D.1.4.9.2 (1) - Laborator...'!F33</f>
        <v>0</v>
      </c>
      <c r="BA56" s="124">
        <f>'D.1.4.9.2 (1) - Laborator...'!F34</f>
        <v>0</v>
      </c>
      <c r="BB56" s="124">
        <f>'D.1.4.9.2 (1) - Laborator...'!F35</f>
        <v>0</v>
      </c>
      <c r="BC56" s="124">
        <f>'D.1.4.9.2 (1) - Laborator...'!F36</f>
        <v>0</v>
      </c>
      <c r="BD56" s="126">
        <f>'D.1.4.9.2 (1) - Laborator...'!F37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oioL5x6T2TwKDE++khQHO2khRo3uJ8OosXIYWcA7hFyYkGZZBIoLp+fS7O/n+Eqb6g+LyHUfiSu0FZmKYrQLig==" hashValue="obhGKYeAYFKfhmw0pKoqi6Z4Q1so9Gb1DOKe3mt3VaVVq+f2SwOjqhuQa5xBu9S0r71XACgXpfVY9YegHlxkP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D.1.4.9.1 (1) - Laborator...'!C2" display="/"/>
    <hyperlink ref="A56" location="'D.1.4.9.2 (1) - Laborato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Vědecko-výzkumné centrum - LERCO - Laboratorní nábytek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31. 1. 2023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238.5" customHeight="1">
      <c r="A27" s="137"/>
      <c r="B27" s="138"/>
      <c r="C27" s="137"/>
      <c r="D27" s="137"/>
      <c r="E27" s="139" t="s">
        <v>93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ROUND(J212,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ROUND((SUM(BE212:BE914)),  2)</f>
        <v>0</v>
      </c>
      <c r="G33" s="37"/>
      <c r="H33" s="37"/>
      <c r="I33" s="147">
        <v>0.20999999999999999</v>
      </c>
      <c r="J33" s="146">
        <f>ROUND(((SUM(BE212:BE914))*I33),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ROUND((SUM(BF212:BF914)),  2)</f>
        <v>0</v>
      </c>
      <c r="G34" s="37"/>
      <c r="H34" s="37"/>
      <c r="I34" s="147">
        <v>0.14999999999999999</v>
      </c>
      <c r="J34" s="146">
        <f>ROUND(((SUM(BF212:BF914))*I34),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ROUND((SUM(BG212:BG914)),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ROUND((SUM(BH212:BH914)),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ROUND((SUM(BI212:BI914)),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Vědecko-výzkumné centrum - LERCO - Laboratorní nábytek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D.1.4.9.1 (1) - Laboratorní technologie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Pozemky areálu Lékařské fakulty OU, k.ú. Zábřeh-VŽ</v>
      </c>
      <c r="G52" s="39"/>
      <c r="H52" s="39"/>
      <c r="I52" s="31" t="s">
        <v>23</v>
      </c>
      <c r="J52" s="71" t="str">
        <f>IF(J12="","",J12)</f>
        <v>31. 1. 2023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Ostravská univerzita</v>
      </c>
      <c r="G54" s="39"/>
      <c r="H54" s="39"/>
      <c r="I54" s="31" t="s">
        <v>33</v>
      </c>
      <c r="J54" s="35" t="str">
        <f>E21</f>
        <v>Ateliér Velehradský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J212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J213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99</v>
      </c>
      <c r="E61" s="173"/>
      <c r="F61" s="173"/>
      <c r="G61" s="173"/>
      <c r="H61" s="173"/>
      <c r="I61" s="173"/>
      <c r="J61" s="174">
        <f>J214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100</v>
      </c>
      <c r="E62" s="173"/>
      <c r="F62" s="173"/>
      <c r="G62" s="173"/>
      <c r="H62" s="173"/>
      <c r="I62" s="173"/>
      <c r="J62" s="174">
        <f>J215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J230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J235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J240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J241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J255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J257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0"/>
      <c r="C69" s="171"/>
      <c r="D69" s="172" t="s">
        <v>100</v>
      </c>
      <c r="E69" s="173"/>
      <c r="F69" s="173"/>
      <c r="G69" s="173"/>
      <c r="H69" s="173"/>
      <c r="I69" s="173"/>
      <c r="J69" s="174">
        <f>J258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0"/>
      <c r="C70" s="171"/>
      <c r="D70" s="172" t="s">
        <v>100</v>
      </c>
      <c r="E70" s="173"/>
      <c r="F70" s="173"/>
      <c r="G70" s="173"/>
      <c r="H70" s="173"/>
      <c r="I70" s="173"/>
      <c r="J70" s="174">
        <f>J263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0"/>
      <c r="C71" s="171"/>
      <c r="D71" s="172" t="s">
        <v>103</v>
      </c>
      <c r="E71" s="173"/>
      <c r="F71" s="173"/>
      <c r="G71" s="173"/>
      <c r="H71" s="173"/>
      <c r="I71" s="173"/>
      <c r="J71" s="174">
        <f>J268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105</v>
      </c>
      <c r="E72" s="173"/>
      <c r="F72" s="173"/>
      <c r="G72" s="173"/>
      <c r="H72" s="173"/>
      <c r="I72" s="173"/>
      <c r="J72" s="174">
        <f>J270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0"/>
      <c r="C73" s="171"/>
      <c r="D73" s="172" t="s">
        <v>100</v>
      </c>
      <c r="E73" s="173"/>
      <c r="F73" s="173"/>
      <c r="G73" s="173"/>
      <c r="H73" s="173"/>
      <c r="I73" s="173"/>
      <c r="J73" s="174">
        <f>J271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0"/>
      <c r="C74" s="171"/>
      <c r="D74" s="172" t="s">
        <v>106</v>
      </c>
      <c r="E74" s="173"/>
      <c r="F74" s="173"/>
      <c r="G74" s="173"/>
      <c r="H74" s="173"/>
      <c r="I74" s="173"/>
      <c r="J74" s="174">
        <f>J276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107</v>
      </c>
      <c r="E75" s="173"/>
      <c r="F75" s="173"/>
      <c r="G75" s="173"/>
      <c r="H75" s="173"/>
      <c r="I75" s="173"/>
      <c r="J75" s="174">
        <f>J283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70"/>
      <c r="C76" s="171"/>
      <c r="D76" s="172" t="s">
        <v>102</v>
      </c>
      <c r="E76" s="173"/>
      <c r="F76" s="173"/>
      <c r="G76" s="173"/>
      <c r="H76" s="173"/>
      <c r="I76" s="173"/>
      <c r="J76" s="174">
        <f>J284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70"/>
      <c r="C77" s="171"/>
      <c r="D77" s="172" t="s">
        <v>100</v>
      </c>
      <c r="E77" s="173"/>
      <c r="F77" s="173"/>
      <c r="G77" s="173"/>
      <c r="H77" s="173"/>
      <c r="I77" s="173"/>
      <c r="J77" s="174">
        <f>J291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70"/>
      <c r="C78" s="171"/>
      <c r="D78" s="172" t="s">
        <v>103</v>
      </c>
      <c r="E78" s="173"/>
      <c r="F78" s="173"/>
      <c r="G78" s="173"/>
      <c r="H78" s="173"/>
      <c r="I78" s="173"/>
      <c r="J78" s="174">
        <f>J298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108</v>
      </c>
      <c r="E79" s="173"/>
      <c r="F79" s="173"/>
      <c r="G79" s="173"/>
      <c r="H79" s="173"/>
      <c r="I79" s="173"/>
      <c r="J79" s="174">
        <f>J300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70"/>
      <c r="C80" s="171"/>
      <c r="D80" s="172" t="s">
        <v>102</v>
      </c>
      <c r="E80" s="173"/>
      <c r="F80" s="173"/>
      <c r="G80" s="173"/>
      <c r="H80" s="173"/>
      <c r="I80" s="173"/>
      <c r="J80" s="174">
        <f>J301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70"/>
      <c r="C81" s="171"/>
      <c r="D81" s="172" t="s">
        <v>103</v>
      </c>
      <c r="E81" s="173"/>
      <c r="F81" s="173"/>
      <c r="G81" s="173"/>
      <c r="H81" s="173"/>
      <c r="I81" s="173"/>
      <c r="J81" s="174">
        <f>J306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109</v>
      </c>
      <c r="E82" s="173"/>
      <c r="F82" s="173"/>
      <c r="G82" s="173"/>
      <c r="H82" s="173"/>
      <c r="I82" s="173"/>
      <c r="J82" s="174">
        <f>J308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70"/>
      <c r="C83" s="171"/>
      <c r="D83" s="172" t="s">
        <v>110</v>
      </c>
      <c r="E83" s="173"/>
      <c r="F83" s="173"/>
      <c r="G83" s="173"/>
      <c r="H83" s="173"/>
      <c r="I83" s="173"/>
      <c r="J83" s="174">
        <f>J309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70"/>
      <c r="C84" s="171"/>
      <c r="D84" s="172" t="s">
        <v>100</v>
      </c>
      <c r="E84" s="173"/>
      <c r="F84" s="173"/>
      <c r="G84" s="173"/>
      <c r="H84" s="173"/>
      <c r="I84" s="173"/>
      <c r="J84" s="174">
        <f>J319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70"/>
      <c r="C85" s="171"/>
      <c r="D85" s="172" t="s">
        <v>111</v>
      </c>
      <c r="E85" s="173"/>
      <c r="F85" s="173"/>
      <c r="G85" s="173"/>
      <c r="H85" s="173"/>
      <c r="I85" s="173"/>
      <c r="J85" s="174">
        <f>J324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70"/>
      <c r="C86" s="171"/>
      <c r="D86" s="172" t="s">
        <v>102</v>
      </c>
      <c r="E86" s="173"/>
      <c r="F86" s="173"/>
      <c r="G86" s="173"/>
      <c r="H86" s="173"/>
      <c r="I86" s="173"/>
      <c r="J86" s="174">
        <f>J331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70"/>
      <c r="C87" s="171"/>
      <c r="D87" s="172" t="s">
        <v>112</v>
      </c>
      <c r="E87" s="173"/>
      <c r="F87" s="173"/>
      <c r="G87" s="173"/>
      <c r="H87" s="173"/>
      <c r="I87" s="173"/>
      <c r="J87" s="174">
        <f>J338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4.88" customHeight="1">
      <c r="A88" s="10"/>
      <c r="B88" s="170"/>
      <c r="C88" s="171"/>
      <c r="D88" s="172" t="s">
        <v>102</v>
      </c>
      <c r="E88" s="173"/>
      <c r="F88" s="173"/>
      <c r="G88" s="173"/>
      <c r="H88" s="173"/>
      <c r="I88" s="173"/>
      <c r="J88" s="174">
        <f>J341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70"/>
      <c r="C89" s="171"/>
      <c r="D89" s="172" t="s">
        <v>103</v>
      </c>
      <c r="E89" s="173"/>
      <c r="F89" s="173"/>
      <c r="G89" s="173"/>
      <c r="H89" s="173"/>
      <c r="I89" s="173"/>
      <c r="J89" s="174">
        <f>J348</f>
        <v>0</v>
      </c>
      <c r="K89" s="171"/>
      <c r="L89" s="175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0"/>
      <c r="C90" s="171"/>
      <c r="D90" s="172" t="s">
        <v>113</v>
      </c>
      <c r="E90" s="173"/>
      <c r="F90" s="173"/>
      <c r="G90" s="173"/>
      <c r="H90" s="173"/>
      <c r="I90" s="173"/>
      <c r="J90" s="174">
        <f>J351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70"/>
      <c r="C91" s="171"/>
      <c r="D91" s="172" t="s">
        <v>114</v>
      </c>
      <c r="E91" s="173"/>
      <c r="F91" s="173"/>
      <c r="G91" s="173"/>
      <c r="H91" s="173"/>
      <c r="I91" s="173"/>
      <c r="J91" s="174">
        <f>J352</f>
        <v>0</v>
      </c>
      <c r="K91" s="171"/>
      <c r="L91" s="175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4.88" customHeight="1">
      <c r="A92" s="10"/>
      <c r="B92" s="170"/>
      <c r="C92" s="171"/>
      <c r="D92" s="172" t="s">
        <v>102</v>
      </c>
      <c r="E92" s="173"/>
      <c r="F92" s="173"/>
      <c r="G92" s="173"/>
      <c r="H92" s="173"/>
      <c r="I92" s="173"/>
      <c r="J92" s="174">
        <f>J359</f>
        <v>0</v>
      </c>
      <c r="K92" s="171"/>
      <c r="L92" s="175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70"/>
      <c r="C93" s="171"/>
      <c r="D93" s="172" t="s">
        <v>103</v>
      </c>
      <c r="E93" s="173"/>
      <c r="F93" s="173"/>
      <c r="G93" s="173"/>
      <c r="H93" s="173"/>
      <c r="I93" s="173"/>
      <c r="J93" s="174">
        <f>J366</f>
        <v>0</v>
      </c>
      <c r="K93" s="171"/>
      <c r="L93" s="175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0"/>
      <c r="C94" s="171"/>
      <c r="D94" s="172" t="s">
        <v>115</v>
      </c>
      <c r="E94" s="173"/>
      <c r="F94" s="173"/>
      <c r="G94" s="173"/>
      <c r="H94" s="173"/>
      <c r="I94" s="173"/>
      <c r="J94" s="174">
        <f>J369</f>
        <v>0</v>
      </c>
      <c r="K94" s="171"/>
      <c r="L94" s="175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4.88" customHeight="1">
      <c r="A95" s="10"/>
      <c r="B95" s="170"/>
      <c r="C95" s="171"/>
      <c r="D95" s="172" t="s">
        <v>116</v>
      </c>
      <c r="E95" s="173"/>
      <c r="F95" s="173"/>
      <c r="G95" s="173"/>
      <c r="H95" s="173"/>
      <c r="I95" s="173"/>
      <c r="J95" s="174">
        <f>J370</f>
        <v>0</v>
      </c>
      <c r="K95" s="171"/>
      <c r="L95" s="175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4.88" customHeight="1">
      <c r="A96" s="10"/>
      <c r="B96" s="170"/>
      <c r="C96" s="171"/>
      <c r="D96" s="172" t="s">
        <v>116</v>
      </c>
      <c r="E96" s="173"/>
      <c r="F96" s="173"/>
      <c r="G96" s="173"/>
      <c r="H96" s="173"/>
      <c r="I96" s="173"/>
      <c r="J96" s="174">
        <f>J377</f>
        <v>0</v>
      </c>
      <c r="K96" s="171"/>
      <c r="L96" s="17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0"/>
      <c r="C97" s="171"/>
      <c r="D97" s="172" t="s">
        <v>117</v>
      </c>
      <c r="E97" s="173"/>
      <c r="F97" s="173"/>
      <c r="G97" s="173"/>
      <c r="H97" s="173"/>
      <c r="I97" s="173"/>
      <c r="J97" s="174">
        <f>J382</f>
        <v>0</v>
      </c>
      <c r="K97" s="171"/>
      <c r="L97" s="17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70"/>
      <c r="C98" s="171"/>
      <c r="D98" s="172" t="s">
        <v>118</v>
      </c>
      <c r="E98" s="173"/>
      <c r="F98" s="173"/>
      <c r="G98" s="173"/>
      <c r="H98" s="173"/>
      <c r="I98" s="173"/>
      <c r="J98" s="174">
        <f>J383</f>
        <v>0</v>
      </c>
      <c r="K98" s="171"/>
      <c r="L98" s="17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70"/>
      <c r="C99" s="171"/>
      <c r="D99" s="172" t="s">
        <v>119</v>
      </c>
      <c r="E99" s="173"/>
      <c r="F99" s="173"/>
      <c r="G99" s="173"/>
      <c r="H99" s="173"/>
      <c r="I99" s="173"/>
      <c r="J99" s="174">
        <f>J386</f>
        <v>0</v>
      </c>
      <c r="K99" s="171"/>
      <c r="L99" s="17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0"/>
      <c r="C100" s="171"/>
      <c r="D100" s="172" t="s">
        <v>120</v>
      </c>
      <c r="E100" s="173"/>
      <c r="F100" s="173"/>
      <c r="G100" s="173"/>
      <c r="H100" s="173"/>
      <c r="I100" s="173"/>
      <c r="J100" s="174">
        <f>J391</f>
        <v>0</v>
      </c>
      <c r="K100" s="171"/>
      <c r="L100" s="17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70"/>
      <c r="C101" s="171"/>
      <c r="D101" s="172" t="s">
        <v>112</v>
      </c>
      <c r="E101" s="173"/>
      <c r="F101" s="173"/>
      <c r="G101" s="173"/>
      <c r="H101" s="173"/>
      <c r="I101" s="173"/>
      <c r="J101" s="174">
        <f>J392</f>
        <v>0</v>
      </c>
      <c r="K101" s="171"/>
      <c r="L101" s="17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70"/>
      <c r="C102" s="171"/>
      <c r="D102" s="172" t="s">
        <v>121</v>
      </c>
      <c r="E102" s="173"/>
      <c r="F102" s="173"/>
      <c r="G102" s="173"/>
      <c r="H102" s="173"/>
      <c r="I102" s="173"/>
      <c r="J102" s="174">
        <f>J395</f>
        <v>0</v>
      </c>
      <c r="K102" s="171"/>
      <c r="L102" s="17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70"/>
      <c r="C103" s="171"/>
      <c r="D103" s="172" t="s">
        <v>103</v>
      </c>
      <c r="E103" s="173"/>
      <c r="F103" s="173"/>
      <c r="G103" s="173"/>
      <c r="H103" s="173"/>
      <c r="I103" s="173"/>
      <c r="J103" s="174">
        <f>J398</f>
        <v>0</v>
      </c>
      <c r="K103" s="171"/>
      <c r="L103" s="17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4"/>
      <c r="C104" s="165"/>
      <c r="D104" s="166" t="s">
        <v>122</v>
      </c>
      <c r="E104" s="167"/>
      <c r="F104" s="167"/>
      <c r="G104" s="167"/>
      <c r="H104" s="167"/>
      <c r="I104" s="167"/>
      <c r="J104" s="168">
        <f>J400</f>
        <v>0</v>
      </c>
      <c r="K104" s="165"/>
      <c r="L104" s="16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0"/>
      <c r="C105" s="171"/>
      <c r="D105" s="172" t="s">
        <v>123</v>
      </c>
      <c r="E105" s="173"/>
      <c r="F105" s="173"/>
      <c r="G105" s="173"/>
      <c r="H105" s="173"/>
      <c r="I105" s="173"/>
      <c r="J105" s="174">
        <f>J401</f>
        <v>0</v>
      </c>
      <c r="K105" s="171"/>
      <c r="L105" s="17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70"/>
      <c r="C106" s="171"/>
      <c r="D106" s="172" t="s">
        <v>124</v>
      </c>
      <c r="E106" s="173"/>
      <c r="F106" s="173"/>
      <c r="G106" s="173"/>
      <c r="H106" s="173"/>
      <c r="I106" s="173"/>
      <c r="J106" s="174">
        <f>J402</f>
        <v>0</v>
      </c>
      <c r="K106" s="171"/>
      <c r="L106" s="17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70"/>
      <c r="C107" s="171"/>
      <c r="D107" s="172" t="s">
        <v>103</v>
      </c>
      <c r="E107" s="173"/>
      <c r="F107" s="173"/>
      <c r="G107" s="173"/>
      <c r="H107" s="173"/>
      <c r="I107" s="173"/>
      <c r="J107" s="174">
        <f>J419</f>
        <v>0</v>
      </c>
      <c r="K107" s="171"/>
      <c r="L107" s="17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0"/>
      <c r="C108" s="171"/>
      <c r="D108" s="172" t="s">
        <v>125</v>
      </c>
      <c r="E108" s="173"/>
      <c r="F108" s="173"/>
      <c r="G108" s="173"/>
      <c r="H108" s="173"/>
      <c r="I108" s="173"/>
      <c r="J108" s="174">
        <f>J421</f>
        <v>0</v>
      </c>
      <c r="K108" s="171"/>
      <c r="L108" s="17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70"/>
      <c r="C109" s="171"/>
      <c r="D109" s="172" t="s">
        <v>124</v>
      </c>
      <c r="E109" s="173"/>
      <c r="F109" s="173"/>
      <c r="G109" s="173"/>
      <c r="H109" s="173"/>
      <c r="I109" s="173"/>
      <c r="J109" s="174">
        <f>J422</f>
        <v>0</v>
      </c>
      <c r="K109" s="171"/>
      <c r="L109" s="17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70"/>
      <c r="C110" s="171"/>
      <c r="D110" s="172" t="s">
        <v>103</v>
      </c>
      <c r="E110" s="173"/>
      <c r="F110" s="173"/>
      <c r="G110" s="173"/>
      <c r="H110" s="173"/>
      <c r="I110" s="173"/>
      <c r="J110" s="174">
        <f>J439</f>
        <v>0</v>
      </c>
      <c r="K110" s="171"/>
      <c r="L110" s="17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0"/>
      <c r="C111" s="171"/>
      <c r="D111" s="172" t="s">
        <v>126</v>
      </c>
      <c r="E111" s="173"/>
      <c r="F111" s="173"/>
      <c r="G111" s="173"/>
      <c r="H111" s="173"/>
      <c r="I111" s="173"/>
      <c r="J111" s="174">
        <f>J441</f>
        <v>0</v>
      </c>
      <c r="K111" s="171"/>
      <c r="L111" s="17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70"/>
      <c r="C112" s="171"/>
      <c r="D112" s="172" t="s">
        <v>111</v>
      </c>
      <c r="E112" s="173"/>
      <c r="F112" s="173"/>
      <c r="G112" s="173"/>
      <c r="H112" s="173"/>
      <c r="I112" s="173"/>
      <c r="J112" s="174">
        <f>J442</f>
        <v>0</v>
      </c>
      <c r="K112" s="171"/>
      <c r="L112" s="17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70"/>
      <c r="C113" s="171"/>
      <c r="D113" s="172" t="s">
        <v>103</v>
      </c>
      <c r="E113" s="173"/>
      <c r="F113" s="173"/>
      <c r="G113" s="173"/>
      <c r="H113" s="173"/>
      <c r="I113" s="173"/>
      <c r="J113" s="174">
        <f>J453</f>
        <v>0</v>
      </c>
      <c r="K113" s="171"/>
      <c r="L113" s="17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0"/>
      <c r="C114" s="171"/>
      <c r="D114" s="172" t="s">
        <v>127</v>
      </c>
      <c r="E114" s="173"/>
      <c r="F114" s="173"/>
      <c r="G114" s="173"/>
      <c r="H114" s="173"/>
      <c r="I114" s="173"/>
      <c r="J114" s="174">
        <f>J455</f>
        <v>0</v>
      </c>
      <c r="K114" s="171"/>
      <c r="L114" s="17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70"/>
      <c r="C115" s="171"/>
      <c r="D115" s="172" t="s">
        <v>103</v>
      </c>
      <c r="E115" s="173"/>
      <c r="F115" s="173"/>
      <c r="G115" s="173"/>
      <c r="H115" s="173"/>
      <c r="I115" s="173"/>
      <c r="J115" s="174">
        <f>J456</f>
        <v>0</v>
      </c>
      <c r="K115" s="171"/>
      <c r="L115" s="17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0"/>
      <c r="C116" s="171"/>
      <c r="D116" s="172" t="s">
        <v>128</v>
      </c>
      <c r="E116" s="173"/>
      <c r="F116" s="173"/>
      <c r="G116" s="173"/>
      <c r="H116" s="173"/>
      <c r="I116" s="173"/>
      <c r="J116" s="174">
        <f>J458</f>
        <v>0</v>
      </c>
      <c r="K116" s="171"/>
      <c r="L116" s="17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70"/>
      <c r="C117" s="171"/>
      <c r="D117" s="172" t="s">
        <v>129</v>
      </c>
      <c r="E117" s="173"/>
      <c r="F117" s="173"/>
      <c r="G117" s="173"/>
      <c r="H117" s="173"/>
      <c r="I117" s="173"/>
      <c r="J117" s="174">
        <f>J459</f>
        <v>0</v>
      </c>
      <c r="K117" s="171"/>
      <c r="L117" s="17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70"/>
      <c r="C118" s="171"/>
      <c r="D118" s="172" t="s">
        <v>103</v>
      </c>
      <c r="E118" s="173"/>
      <c r="F118" s="173"/>
      <c r="G118" s="173"/>
      <c r="H118" s="173"/>
      <c r="I118" s="173"/>
      <c r="J118" s="174">
        <f>J462</f>
        <v>0</v>
      </c>
      <c r="K118" s="171"/>
      <c r="L118" s="17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0"/>
      <c r="C119" s="171"/>
      <c r="D119" s="172" t="s">
        <v>130</v>
      </c>
      <c r="E119" s="173"/>
      <c r="F119" s="173"/>
      <c r="G119" s="173"/>
      <c r="H119" s="173"/>
      <c r="I119" s="173"/>
      <c r="J119" s="174">
        <f>J464</f>
        <v>0</v>
      </c>
      <c r="K119" s="171"/>
      <c r="L119" s="17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70"/>
      <c r="C120" s="171"/>
      <c r="D120" s="172" t="s">
        <v>111</v>
      </c>
      <c r="E120" s="173"/>
      <c r="F120" s="173"/>
      <c r="G120" s="173"/>
      <c r="H120" s="173"/>
      <c r="I120" s="173"/>
      <c r="J120" s="174">
        <f>J465</f>
        <v>0</v>
      </c>
      <c r="K120" s="171"/>
      <c r="L120" s="17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70"/>
      <c r="C121" s="171"/>
      <c r="D121" s="172" t="s">
        <v>129</v>
      </c>
      <c r="E121" s="173"/>
      <c r="F121" s="173"/>
      <c r="G121" s="173"/>
      <c r="H121" s="173"/>
      <c r="I121" s="173"/>
      <c r="J121" s="174">
        <f>J488</f>
        <v>0</v>
      </c>
      <c r="K121" s="171"/>
      <c r="L121" s="17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70"/>
      <c r="C122" s="171"/>
      <c r="D122" s="172" t="s">
        <v>103</v>
      </c>
      <c r="E122" s="173"/>
      <c r="F122" s="173"/>
      <c r="G122" s="173"/>
      <c r="H122" s="173"/>
      <c r="I122" s="173"/>
      <c r="J122" s="174">
        <f>J491</f>
        <v>0</v>
      </c>
      <c r="K122" s="171"/>
      <c r="L122" s="17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0"/>
      <c r="C123" s="171"/>
      <c r="D123" s="172" t="s">
        <v>131</v>
      </c>
      <c r="E123" s="173"/>
      <c r="F123" s="173"/>
      <c r="G123" s="173"/>
      <c r="H123" s="173"/>
      <c r="I123" s="173"/>
      <c r="J123" s="174">
        <f>J493</f>
        <v>0</v>
      </c>
      <c r="K123" s="171"/>
      <c r="L123" s="17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4.88" customHeight="1">
      <c r="A124" s="10"/>
      <c r="B124" s="170"/>
      <c r="C124" s="171"/>
      <c r="D124" s="172" t="s">
        <v>111</v>
      </c>
      <c r="E124" s="173"/>
      <c r="F124" s="173"/>
      <c r="G124" s="173"/>
      <c r="H124" s="173"/>
      <c r="I124" s="173"/>
      <c r="J124" s="174">
        <f>J494</f>
        <v>0</v>
      </c>
      <c r="K124" s="171"/>
      <c r="L124" s="17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4.88" customHeight="1">
      <c r="A125" s="10"/>
      <c r="B125" s="170"/>
      <c r="C125" s="171"/>
      <c r="D125" s="172" t="s">
        <v>129</v>
      </c>
      <c r="E125" s="173"/>
      <c r="F125" s="173"/>
      <c r="G125" s="173"/>
      <c r="H125" s="173"/>
      <c r="I125" s="173"/>
      <c r="J125" s="174">
        <f>J517</f>
        <v>0</v>
      </c>
      <c r="K125" s="171"/>
      <c r="L125" s="17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4.88" customHeight="1">
      <c r="A126" s="10"/>
      <c r="B126" s="170"/>
      <c r="C126" s="171"/>
      <c r="D126" s="172" t="s">
        <v>103</v>
      </c>
      <c r="E126" s="173"/>
      <c r="F126" s="173"/>
      <c r="G126" s="173"/>
      <c r="H126" s="173"/>
      <c r="I126" s="173"/>
      <c r="J126" s="174">
        <f>J520</f>
        <v>0</v>
      </c>
      <c r="K126" s="171"/>
      <c r="L126" s="175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70"/>
      <c r="C127" s="171"/>
      <c r="D127" s="172" t="s">
        <v>132</v>
      </c>
      <c r="E127" s="173"/>
      <c r="F127" s="173"/>
      <c r="G127" s="173"/>
      <c r="H127" s="173"/>
      <c r="I127" s="173"/>
      <c r="J127" s="174">
        <f>J522</f>
        <v>0</v>
      </c>
      <c r="K127" s="171"/>
      <c r="L127" s="175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4.88" customHeight="1">
      <c r="A128" s="10"/>
      <c r="B128" s="170"/>
      <c r="C128" s="171"/>
      <c r="D128" s="172" t="s">
        <v>133</v>
      </c>
      <c r="E128" s="173"/>
      <c r="F128" s="173"/>
      <c r="G128" s="173"/>
      <c r="H128" s="173"/>
      <c r="I128" s="173"/>
      <c r="J128" s="174">
        <f>J523</f>
        <v>0</v>
      </c>
      <c r="K128" s="171"/>
      <c r="L128" s="175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4.88" customHeight="1">
      <c r="A129" s="10"/>
      <c r="B129" s="170"/>
      <c r="C129" s="171"/>
      <c r="D129" s="172" t="s">
        <v>103</v>
      </c>
      <c r="E129" s="173"/>
      <c r="F129" s="173"/>
      <c r="G129" s="173"/>
      <c r="H129" s="173"/>
      <c r="I129" s="173"/>
      <c r="J129" s="174">
        <f>J540</f>
        <v>0</v>
      </c>
      <c r="K129" s="171"/>
      <c r="L129" s="175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64"/>
      <c r="C130" s="165"/>
      <c r="D130" s="166" t="s">
        <v>134</v>
      </c>
      <c r="E130" s="167"/>
      <c r="F130" s="167"/>
      <c r="G130" s="167"/>
      <c r="H130" s="167"/>
      <c r="I130" s="167"/>
      <c r="J130" s="168">
        <f>J542</f>
        <v>0</v>
      </c>
      <c r="K130" s="165"/>
      <c r="L130" s="16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10" customFormat="1" ht="19.92" customHeight="1">
      <c r="A131" s="10"/>
      <c r="B131" s="170"/>
      <c r="C131" s="171"/>
      <c r="D131" s="172" t="s">
        <v>135</v>
      </c>
      <c r="E131" s="173"/>
      <c r="F131" s="173"/>
      <c r="G131" s="173"/>
      <c r="H131" s="173"/>
      <c r="I131" s="173"/>
      <c r="J131" s="174">
        <f>J543</f>
        <v>0</v>
      </c>
      <c r="K131" s="171"/>
      <c r="L131" s="175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4.88" customHeight="1">
      <c r="A132" s="10"/>
      <c r="B132" s="170"/>
      <c r="C132" s="171"/>
      <c r="D132" s="172" t="s">
        <v>112</v>
      </c>
      <c r="E132" s="173"/>
      <c r="F132" s="173"/>
      <c r="G132" s="173"/>
      <c r="H132" s="173"/>
      <c r="I132" s="173"/>
      <c r="J132" s="174">
        <f>J544</f>
        <v>0</v>
      </c>
      <c r="K132" s="171"/>
      <c r="L132" s="175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4.88" customHeight="1">
      <c r="A133" s="10"/>
      <c r="B133" s="170"/>
      <c r="C133" s="171"/>
      <c r="D133" s="172" t="s">
        <v>102</v>
      </c>
      <c r="E133" s="173"/>
      <c r="F133" s="173"/>
      <c r="G133" s="173"/>
      <c r="H133" s="173"/>
      <c r="I133" s="173"/>
      <c r="J133" s="174">
        <f>J547</f>
        <v>0</v>
      </c>
      <c r="K133" s="171"/>
      <c r="L133" s="175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4.88" customHeight="1">
      <c r="A134" s="10"/>
      <c r="B134" s="170"/>
      <c r="C134" s="171"/>
      <c r="D134" s="172" t="s">
        <v>102</v>
      </c>
      <c r="E134" s="173"/>
      <c r="F134" s="173"/>
      <c r="G134" s="173"/>
      <c r="H134" s="173"/>
      <c r="I134" s="173"/>
      <c r="J134" s="174">
        <f>J554</f>
        <v>0</v>
      </c>
      <c r="K134" s="171"/>
      <c r="L134" s="175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70"/>
      <c r="C135" s="171"/>
      <c r="D135" s="172" t="s">
        <v>136</v>
      </c>
      <c r="E135" s="173"/>
      <c r="F135" s="173"/>
      <c r="G135" s="173"/>
      <c r="H135" s="173"/>
      <c r="I135" s="173"/>
      <c r="J135" s="174">
        <f>J562</f>
        <v>0</v>
      </c>
      <c r="K135" s="171"/>
      <c r="L135" s="175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4.88" customHeight="1">
      <c r="A136" s="10"/>
      <c r="B136" s="170"/>
      <c r="C136" s="171"/>
      <c r="D136" s="172" t="s">
        <v>137</v>
      </c>
      <c r="E136" s="173"/>
      <c r="F136" s="173"/>
      <c r="G136" s="173"/>
      <c r="H136" s="173"/>
      <c r="I136" s="173"/>
      <c r="J136" s="174">
        <f>J563</f>
        <v>0</v>
      </c>
      <c r="K136" s="171"/>
      <c r="L136" s="175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4.88" customHeight="1">
      <c r="A137" s="10"/>
      <c r="B137" s="170"/>
      <c r="C137" s="171"/>
      <c r="D137" s="172" t="s">
        <v>138</v>
      </c>
      <c r="E137" s="173"/>
      <c r="F137" s="173"/>
      <c r="G137" s="173"/>
      <c r="H137" s="173"/>
      <c r="I137" s="173"/>
      <c r="J137" s="174">
        <f>J580</f>
        <v>0</v>
      </c>
      <c r="K137" s="171"/>
      <c r="L137" s="175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4.88" customHeight="1">
      <c r="A138" s="10"/>
      <c r="B138" s="170"/>
      <c r="C138" s="171"/>
      <c r="D138" s="172" t="s">
        <v>102</v>
      </c>
      <c r="E138" s="173"/>
      <c r="F138" s="173"/>
      <c r="G138" s="173"/>
      <c r="H138" s="173"/>
      <c r="I138" s="173"/>
      <c r="J138" s="174">
        <f>J591</f>
        <v>0</v>
      </c>
      <c r="K138" s="171"/>
      <c r="L138" s="175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4.88" customHeight="1">
      <c r="A139" s="10"/>
      <c r="B139" s="170"/>
      <c r="C139" s="171"/>
      <c r="D139" s="172" t="s">
        <v>103</v>
      </c>
      <c r="E139" s="173"/>
      <c r="F139" s="173"/>
      <c r="G139" s="173"/>
      <c r="H139" s="173"/>
      <c r="I139" s="173"/>
      <c r="J139" s="174">
        <f>J596</f>
        <v>0</v>
      </c>
      <c r="K139" s="171"/>
      <c r="L139" s="175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70"/>
      <c r="C140" s="171"/>
      <c r="D140" s="172" t="s">
        <v>139</v>
      </c>
      <c r="E140" s="173"/>
      <c r="F140" s="173"/>
      <c r="G140" s="173"/>
      <c r="H140" s="173"/>
      <c r="I140" s="173"/>
      <c r="J140" s="174">
        <f>J598</f>
        <v>0</v>
      </c>
      <c r="K140" s="171"/>
      <c r="L140" s="175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4.88" customHeight="1">
      <c r="A141" s="10"/>
      <c r="B141" s="170"/>
      <c r="C141" s="171"/>
      <c r="D141" s="172" t="s">
        <v>137</v>
      </c>
      <c r="E141" s="173"/>
      <c r="F141" s="173"/>
      <c r="G141" s="173"/>
      <c r="H141" s="173"/>
      <c r="I141" s="173"/>
      <c r="J141" s="174">
        <f>J599</f>
        <v>0</v>
      </c>
      <c r="K141" s="171"/>
      <c r="L141" s="175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4.88" customHeight="1">
      <c r="A142" s="10"/>
      <c r="B142" s="170"/>
      <c r="C142" s="171"/>
      <c r="D142" s="172" t="s">
        <v>138</v>
      </c>
      <c r="E142" s="173"/>
      <c r="F142" s="173"/>
      <c r="G142" s="173"/>
      <c r="H142" s="173"/>
      <c r="I142" s="173"/>
      <c r="J142" s="174">
        <f>J616</f>
        <v>0</v>
      </c>
      <c r="K142" s="171"/>
      <c r="L142" s="175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4.88" customHeight="1">
      <c r="A143" s="10"/>
      <c r="B143" s="170"/>
      <c r="C143" s="171"/>
      <c r="D143" s="172" t="s">
        <v>138</v>
      </c>
      <c r="E143" s="173"/>
      <c r="F143" s="173"/>
      <c r="G143" s="173"/>
      <c r="H143" s="173"/>
      <c r="I143" s="173"/>
      <c r="J143" s="174">
        <f>J627</f>
        <v>0</v>
      </c>
      <c r="K143" s="171"/>
      <c r="L143" s="175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4.88" customHeight="1">
      <c r="A144" s="10"/>
      <c r="B144" s="170"/>
      <c r="C144" s="171"/>
      <c r="D144" s="172" t="s">
        <v>103</v>
      </c>
      <c r="E144" s="173"/>
      <c r="F144" s="173"/>
      <c r="G144" s="173"/>
      <c r="H144" s="173"/>
      <c r="I144" s="173"/>
      <c r="J144" s="174">
        <f>J634</f>
        <v>0</v>
      </c>
      <c r="K144" s="171"/>
      <c r="L144" s="175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70"/>
      <c r="C145" s="171"/>
      <c r="D145" s="172" t="s">
        <v>140</v>
      </c>
      <c r="E145" s="173"/>
      <c r="F145" s="173"/>
      <c r="G145" s="173"/>
      <c r="H145" s="173"/>
      <c r="I145" s="173"/>
      <c r="J145" s="174">
        <f>J636</f>
        <v>0</v>
      </c>
      <c r="K145" s="171"/>
      <c r="L145" s="175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4.88" customHeight="1">
      <c r="A146" s="10"/>
      <c r="B146" s="170"/>
      <c r="C146" s="171"/>
      <c r="D146" s="172" t="s">
        <v>137</v>
      </c>
      <c r="E146" s="173"/>
      <c r="F146" s="173"/>
      <c r="G146" s="173"/>
      <c r="H146" s="173"/>
      <c r="I146" s="173"/>
      <c r="J146" s="174">
        <f>J637</f>
        <v>0</v>
      </c>
      <c r="K146" s="171"/>
      <c r="L146" s="175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4.88" customHeight="1">
      <c r="A147" s="10"/>
      <c r="B147" s="170"/>
      <c r="C147" s="171"/>
      <c r="D147" s="172" t="s">
        <v>138</v>
      </c>
      <c r="E147" s="173"/>
      <c r="F147" s="173"/>
      <c r="G147" s="173"/>
      <c r="H147" s="173"/>
      <c r="I147" s="173"/>
      <c r="J147" s="174">
        <f>J654</f>
        <v>0</v>
      </c>
      <c r="K147" s="171"/>
      <c r="L147" s="175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4.88" customHeight="1">
      <c r="A148" s="10"/>
      <c r="B148" s="170"/>
      <c r="C148" s="171"/>
      <c r="D148" s="172" t="s">
        <v>138</v>
      </c>
      <c r="E148" s="173"/>
      <c r="F148" s="173"/>
      <c r="G148" s="173"/>
      <c r="H148" s="173"/>
      <c r="I148" s="173"/>
      <c r="J148" s="174">
        <f>J661</f>
        <v>0</v>
      </c>
      <c r="K148" s="171"/>
      <c r="L148" s="175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4.88" customHeight="1">
      <c r="A149" s="10"/>
      <c r="B149" s="170"/>
      <c r="C149" s="171"/>
      <c r="D149" s="172" t="s">
        <v>102</v>
      </c>
      <c r="E149" s="173"/>
      <c r="F149" s="173"/>
      <c r="G149" s="173"/>
      <c r="H149" s="173"/>
      <c r="I149" s="173"/>
      <c r="J149" s="174">
        <f>J666</f>
        <v>0</v>
      </c>
      <c r="K149" s="171"/>
      <c r="L149" s="175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4.88" customHeight="1">
      <c r="A150" s="10"/>
      <c r="B150" s="170"/>
      <c r="C150" s="171"/>
      <c r="D150" s="172" t="s">
        <v>103</v>
      </c>
      <c r="E150" s="173"/>
      <c r="F150" s="173"/>
      <c r="G150" s="173"/>
      <c r="H150" s="173"/>
      <c r="I150" s="173"/>
      <c r="J150" s="174">
        <f>J673</f>
        <v>0</v>
      </c>
      <c r="K150" s="171"/>
      <c r="L150" s="175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70"/>
      <c r="C151" s="171"/>
      <c r="D151" s="172" t="s">
        <v>141</v>
      </c>
      <c r="E151" s="173"/>
      <c r="F151" s="173"/>
      <c r="G151" s="173"/>
      <c r="H151" s="173"/>
      <c r="I151" s="173"/>
      <c r="J151" s="174">
        <f>J675</f>
        <v>0</v>
      </c>
      <c r="K151" s="171"/>
      <c r="L151" s="175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4.88" customHeight="1">
      <c r="A152" s="10"/>
      <c r="B152" s="170"/>
      <c r="C152" s="171"/>
      <c r="D152" s="172" t="s">
        <v>102</v>
      </c>
      <c r="E152" s="173"/>
      <c r="F152" s="173"/>
      <c r="G152" s="173"/>
      <c r="H152" s="173"/>
      <c r="I152" s="173"/>
      <c r="J152" s="174">
        <f>J676</f>
        <v>0</v>
      </c>
      <c r="K152" s="171"/>
      <c r="L152" s="175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4.88" customHeight="1">
      <c r="A153" s="10"/>
      <c r="B153" s="170"/>
      <c r="C153" s="171"/>
      <c r="D153" s="172" t="s">
        <v>100</v>
      </c>
      <c r="E153" s="173"/>
      <c r="F153" s="173"/>
      <c r="G153" s="173"/>
      <c r="H153" s="173"/>
      <c r="I153" s="173"/>
      <c r="J153" s="174">
        <f>J685</f>
        <v>0</v>
      </c>
      <c r="K153" s="171"/>
      <c r="L153" s="175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4.88" customHeight="1">
      <c r="A154" s="10"/>
      <c r="B154" s="170"/>
      <c r="C154" s="171"/>
      <c r="D154" s="172" t="s">
        <v>100</v>
      </c>
      <c r="E154" s="173"/>
      <c r="F154" s="173"/>
      <c r="G154" s="173"/>
      <c r="H154" s="173"/>
      <c r="I154" s="173"/>
      <c r="J154" s="174">
        <f>J690</f>
        <v>0</v>
      </c>
      <c r="K154" s="171"/>
      <c r="L154" s="175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4.88" customHeight="1">
      <c r="A155" s="10"/>
      <c r="B155" s="170"/>
      <c r="C155" s="171"/>
      <c r="D155" s="172" t="s">
        <v>103</v>
      </c>
      <c r="E155" s="173"/>
      <c r="F155" s="173"/>
      <c r="G155" s="173"/>
      <c r="H155" s="173"/>
      <c r="I155" s="173"/>
      <c r="J155" s="174">
        <f>J695</f>
        <v>0</v>
      </c>
      <c r="K155" s="171"/>
      <c r="L155" s="175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70"/>
      <c r="C156" s="171"/>
      <c r="D156" s="172" t="s">
        <v>142</v>
      </c>
      <c r="E156" s="173"/>
      <c r="F156" s="173"/>
      <c r="G156" s="173"/>
      <c r="H156" s="173"/>
      <c r="I156" s="173"/>
      <c r="J156" s="174">
        <f>J697</f>
        <v>0</v>
      </c>
      <c r="K156" s="171"/>
      <c r="L156" s="175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10" customFormat="1" ht="14.88" customHeight="1">
      <c r="A157" s="10"/>
      <c r="B157" s="170"/>
      <c r="C157" s="171"/>
      <c r="D157" s="172" t="s">
        <v>143</v>
      </c>
      <c r="E157" s="173"/>
      <c r="F157" s="173"/>
      <c r="G157" s="173"/>
      <c r="H157" s="173"/>
      <c r="I157" s="173"/>
      <c r="J157" s="174">
        <f>J698</f>
        <v>0</v>
      </c>
      <c r="K157" s="171"/>
      <c r="L157" s="175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4.88" customHeight="1">
      <c r="A158" s="10"/>
      <c r="B158" s="170"/>
      <c r="C158" s="171"/>
      <c r="D158" s="172" t="s">
        <v>144</v>
      </c>
      <c r="E158" s="173"/>
      <c r="F158" s="173"/>
      <c r="G158" s="173"/>
      <c r="H158" s="173"/>
      <c r="I158" s="173"/>
      <c r="J158" s="174">
        <f>J715</f>
        <v>0</v>
      </c>
      <c r="K158" s="171"/>
      <c r="L158" s="175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4.88" customHeight="1">
      <c r="A159" s="10"/>
      <c r="B159" s="170"/>
      <c r="C159" s="171"/>
      <c r="D159" s="172" t="s">
        <v>143</v>
      </c>
      <c r="E159" s="173"/>
      <c r="F159" s="173"/>
      <c r="G159" s="173"/>
      <c r="H159" s="173"/>
      <c r="I159" s="173"/>
      <c r="J159" s="174">
        <f>J720</f>
        <v>0</v>
      </c>
      <c r="K159" s="171"/>
      <c r="L159" s="175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4.88" customHeight="1">
      <c r="A160" s="10"/>
      <c r="B160" s="170"/>
      <c r="C160" s="171"/>
      <c r="D160" s="172" t="s">
        <v>103</v>
      </c>
      <c r="E160" s="173"/>
      <c r="F160" s="173"/>
      <c r="G160" s="173"/>
      <c r="H160" s="173"/>
      <c r="I160" s="173"/>
      <c r="J160" s="174">
        <f>J727</f>
        <v>0</v>
      </c>
      <c r="K160" s="171"/>
      <c r="L160" s="175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19.92" customHeight="1">
      <c r="A161" s="10"/>
      <c r="B161" s="170"/>
      <c r="C161" s="171"/>
      <c r="D161" s="172" t="s">
        <v>145</v>
      </c>
      <c r="E161" s="173"/>
      <c r="F161" s="173"/>
      <c r="G161" s="173"/>
      <c r="H161" s="173"/>
      <c r="I161" s="173"/>
      <c r="J161" s="174">
        <f>J729</f>
        <v>0</v>
      </c>
      <c r="K161" s="171"/>
      <c r="L161" s="175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10" customFormat="1" ht="14.88" customHeight="1">
      <c r="A162" s="10"/>
      <c r="B162" s="170"/>
      <c r="C162" s="171"/>
      <c r="D162" s="172" t="s">
        <v>143</v>
      </c>
      <c r="E162" s="173"/>
      <c r="F162" s="173"/>
      <c r="G162" s="173"/>
      <c r="H162" s="173"/>
      <c r="I162" s="173"/>
      <c r="J162" s="174">
        <f>J730</f>
        <v>0</v>
      </c>
      <c r="K162" s="171"/>
      <c r="L162" s="175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="10" customFormat="1" ht="14.88" customHeight="1">
      <c r="A163" s="10"/>
      <c r="B163" s="170"/>
      <c r="C163" s="171"/>
      <c r="D163" s="172" t="s">
        <v>146</v>
      </c>
      <c r="E163" s="173"/>
      <c r="F163" s="173"/>
      <c r="G163" s="173"/>
      <c r="H163" s="173"/>
      <c r="I163" s="173"/>
      <c r="J163" s="174">
        <f>J735</f>
        <v>0</v>
      </c>
      <c r="K163" s="171"/>
      <c r="L163" s="175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14.88" customHeight="1">
      <c r="A164" s="10"/>
      <c r="B164" s="170"/>
      <c r="C164" s="171"/>
      <c r="D164" s="172" t="s">
        <v>103</v>
      </c>
      <c r="E164" s="173"/>
      <c r="F164" s="173"/>
      <c r="G164" s="173"/>
      <c r="H164" s="173"/>
      <c r="I164" s="173"/>
      <c r="J164" s="174">
        <f>J739</f>
        <v>0</v>
      </c>
      <c r="K164" s="171"/>
      <c r="L164" s="175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10" customFormat="1" ht="19.92" customHeight="1">
      <c r="A165" s="10"/>
      <c r="B165" s="170"/>
      <c r="C165" s="171"/>
      <c r="D165" s="172" t="s">
        <v>147</v>
      </c>
      <c r="E165" s="173"/>
      <c r="F165" s="173"/>
      <c r="G165" s="173"/>
      <c r="H165" s="173"/>
      <c r="I165" s="173"/>
      <c r="J165" s="174">
        <f>J741</f>
        <v>0</v>
      </c>
      <c r="K165" s="171"/>
      <c r="L165" s="175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="10" customFormat="1" ht="14.88" customHeight="1">
      <c r="A166" s="10"/>
      <c r="B166" s="170"/>
      <c r="C166" s="171"/>
      <c r="D166" s="172" t="s">
        <v>116</v>
      </c>
      <c r="E166" s="173"/>
      <c r="F166" s="173"/>
      <c r="G166" s="173"/>
      <c r="H166" s="173"/>
      <c r="I166" s="173"/>
      <c r="J166" s="174">
        <f>J742</f>
        <v>0</v>
      </c>
      <c r="K166" s="171"/>
      <c r="L166" s="175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="9" customFormat="1" ht="24.96" customHeight="1">
      <c r="A167" s="9"/>
      <c r="B167" s="164"/>
      <c r="C167" s="165"/>
      <c r="D167" s="166" t="s">
        <v>148</v>
      </c>
      <c r="E167" s="167"/>
      <c r="F167" s="167"/>
      <c r="G167" s="167"/>
      <c r="H167" s="167"/>
      <c r="I167" s="167"/>
      <c r="J167" s="168">
        <f>J749</f>
        <v>0</v>
      </c>
      <c r="K167" s="165"/>
      <c r="L167" s="16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</row>
    <row r="168" s="10" customFormat="1" ht="19.92" customHeight="1">
      <c r="A168" s="10"/>
      <c r="B168" s="170"/>
      <c r="C168" s="171"/>
      <c r="D168" s="172" t="s">
        <v>149</v>
      </c>
      <c r="E168" s="173"/>
      <c r="F168" s="173"/>
      <c r="G168" s="173"/>
      <c r="H168" s="173"/>
      <c r="I168" s="173"/>
      <c r="J168" s="174">
        <f>J750</f>
        <v>0</v>
      </c>
      <c r="K168" s="171"/>
      <c r="L168" s="175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14.88" customHeight="1">
      <c r="A169" s="10"/>
      <c r="B169" s="170"/>
      <c r="C169" s="171"/>
      <c r="D169" s="172" t="s">
        <v>137</v>
      </c>
      <c r="E169" s="173"/>
      <c r="F169" s="173"/>
      <c r="G169" s="173"/>
      <c r="H169" s="173"/>
      <c r="I169" s="173"/>
      <c r="J169" s="174">
        <f>J751</f>
        <v>0</v>
      </c>
      <c r="K169" s="171"/>
      <c r="L169" s="175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14.88" customHeight="1">
      <c r="A170" s="10"/>
      <c r="B170" s="170"/>
      <c r="C170" s="171"/>
      <c r="D170" s="172" t="s">
        <v>137</v>
      </c>
      <c r="E170" s="173"/>
      <c r="F170" s="173"/>
      <c r="G170" s="173"/>
      <c r="H170" s="173"/>
      <c r="I170" s="173"/>
      <c r="J170" s="174">
        <f>J768</f>
        <v>0</v>
      </c>
      <c r="K170" s="171"/>
      <c r="L170" s="175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10" customFormat="1" ht="14.88" customHeight="1">
      <c r="A171" s="10"/>
      <c r="B171" s="170"/>
      <c r="C171" s="171"/>
      <c r="D171" s="172" t="s">
        <v>138</v>
      </c>
      <c r="E171" s="173"/>
      <c r="F171" s="173"/>
      <c r="G171" s="173"/>
      <c r="H171" s="173"/>
      <c r="I171" s="173"/>
      <c r="J171" s="174">
        <f>J785</f>
        <v>0</v>
      </c>
      <c r="K171" s="171"/>
      <c r="L171" s="175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="10" customFormat="1" ht="14.88" customHeight="1">
      <c r="A172" s="10"/>
      <c r="B172" s="170"/>
      <c r="C172" s="171"/>
      <c r="D172" s="172" t="s">
        <v>138</v>
      </c>
      <c r="E172" s="173"/>
      <c r="F172" s="173"/>
      <c r="G172" s="173"/>
      <c r="H172" s="173"/>
      <c r="I172" s="173"/>
      <c r="J172" s="174">
        <f>J790</f>
        <v>0</v>
      </c>
      <c r="K172" s="171"/>
      <c r="L172" s="175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10" customFormat="1" ht="14.88" customHeight="1">
      <c r="A173" s="10"/>
      <c r="B173" s="170"/>
      <c r="C173" s="171"/>
      <c r="D173" s="172" t="s">
        <v>112</v>
      </c>
      <c r="E173" s="173"/>
      <c r="F173" s="173"/>
      <c r="G173" s="173"/>
      <c r="H173" s="173"/>
      <c r="I173" s="173"/>
      <c r="J173" s="174">
        <f>J795</f>
        <v>0</v>
      </c>
      <c r="K173" s="171"/>
      <c r="L173" s="175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="10" customFormat="1" ht="14.88" customHeight="1">
      <c r="A174" s="10"/>
      <c r="B174" s="170"/>
      <c r="C174" s="171"/>
      <c r="D174" s="172" t="s">
        <v>103</v>
      </c>
      <c r="E174" s="173"/>
      <c r="F174" s="173"/>
      <c r="G174" s="173"/>
      <c r="H174" s="173"/>
      <c r="I174" s="173"/>
      <c r="J174" s="174">
        <f>J798</f>
        <v>0</v>
      </c>
      <c r="K174" s="171"/>
      <c r="L174" s="175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9.92" customHeight="1">
      <c r="A175" s="10"/>
      <c r="B175" s="170"/>
      <c r="C175" s="171"/>
      <c r="D175" s="172" t="s">
        <v>150</v>
      </c>
      <c r="E175" s="173"/>
      <c r="F175" s="173"/>
      <c r="G175" s="173"/>
      <c r="H175" s="173"/>
      <c r="I175" s="173"/>
      <c r="J175" s="174">
        <f>J800</f>
        <v>0</v>
      </c>
      <c r="K175" s="171"/>
      <c r="L175" s="175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14.88" customHeight="1">
      <c r="A176" s="10"/>
      <c r="B176" s="170"/>
      <c r="C176" s="171"/>
      <c r="D176" s="172" t="s">
        <v>100</v>
      </c>
      <c r="E176" s="173"/>
      <c r="F176" s="173"/>
      <c r="G176" s="173"/>
      <c r="H176" s="173"/>
      <c r="I176" s="173"/>
      <c r="J176" s="174">
        <f>J801</f>
        <v>0</v>
      </c>
      <c r="K176" s="171"/>
      <c r="L176" s="175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14.88" customHeight="1">
      <c r="A177" s="10"/>
      <c r="B177" s="170"/>
      <c r="C177" s="171"/>
      <c r="D177" s="172" t="s">
        <v>100</v>
      </c>
      <c r="E177" s="173"/>
      <c r="F177" s="173"/>
      <c r="G177" s="173"/>
      <c r="H177" s="173"/>
      <c r="I177" s="173"/>
      <c r="J177" s="174">
        <f>J808</f>
        <v>0</v>
      </c>
      <c r="K177" s="171"/>
      <c r="L177" s="175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14.88" customHeight="1">
      <c r="A178" s="10"/>
      <c r="B178" s="170"/>
      <c r="C178" s="171"/>
      <c r="D178" s="172" t="s">
        <v>121</v>
      </c>
      <c r="E178" s="173"/>
      <c r="F178" s="173"/>
      <c r="G178" s="173"/>
      <c r="H178" s="173"/>
      <c r="I178" s="173"/>
      <c r="J178" s="174">
        <f>J817</f>
        <v>0</v>
      </c>
      <c r="K178" s="171"/>
      <c r="L178" s="175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10" customFormat="1" ht="14.88" customHeight="1">
      <c r="A179" s="10"/>
      <c r="B179" s="170"/>
      <c r="C179" s="171"/>
      <c r="D179" s="172" t="s">
        <v>103</v>
      </c>
      <c r="E179" s="173"/>
      <c r="F179" s="173"/>
      <c r="G179" s="173"/>
      <c r="H179" s="173"/>
      <c r="I179" s="173"/>
      <c r="J179" s="174">
        <f>J820</f>
        <v>0</v>
      </c>
      <c r="K179" s="171"/>
      <c r="L179" s="175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="10" customFormat="1" ht="19.92" customHeight="1">
      <c r="A180" s="10"/>
      <c r="B180" s="170"/>
      <c r="C180" s="171"/>
      <c r="D180" s="172" t="s">
        <v>151</v>
      </c>
      <c r="E180" s="173"/>
      <c r="F180" s="173"/>
      <c r="G180" s="173"/>
      <c r="H180" s="173"/>
      <c r="I180" s="173"/>
      <c r="J180" s="174">
        <f>J822</f>
        <v>0</v>
      </c>
      <c r="K180" s="171"/>
      <c r="L180" s="175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14.88" customHeight="1">
      <c r="A181" s="10"/>
      <c r="B181" s="170"/>
      <c r="C181" s="171"/>
      <c r="D181" s="172" t="s">
        <v>100</v>
      </c>
      <c r="E181" s="173"/>
      <c r="F181" s="173"/>
      <c r="G181" s="173"/>
      <c r="H181" s="173"/>
      <c r="I181" s="173"/>
      <c r="J181" s="174">
        <f>J823</f>
        <v>0</v>
      </c>
      <c r="K181" s="171"/>
      <c r="L181" s="175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14.88" customHeight="1">
      <c r="A182" s="10"/>
      <c r="B182" s="170"/>
      <c r="C182" s="171"/>
      <c r="D182" s="172" t="s">
        <v>152</v>
      </c>
      <c r="E182" s="173"/>
      <c r="F182" s="173"/>
      <c r="G182" s="173"/>
      <c r="H182" s="173"/>
      <c r="I182" s="173"/>
      <c r="J182" s="174">
        <f>J828</f>
        <v>0</v>
      </c>
      <c r="K182" s="171"/>
      <c r="L182" s="175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14.88" customHeight="1">
      <c r="A183" s="10"/>
      <c r="B183" s="170"/>
      <c r="C183" s="171"/>
      <c r="D183" s="172" t="s">
        <v>103</v>
      </c>
      <c r="E183" s="173"/>
      <c r="F183" s="173"/>
      <c r="G183" s="173"/>
      <c r="H183" s="173"/>
      <c r="I183" s="173"/>
      <c r="J183" s="174">
        <f>J837</f>
        <v>0</v>
      </c>
      <c r="K183" s="171"/>
      <c r="L183" s="175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19.92" customHeight="1">
      <c r="A184" s="10"/>
      <c r="B184" s="170"/>
      <c r="C184" s="171"/>
      <c r="D184" s="172" t="s">
        <v>153</v>
      </c>
      <c r="E184" s="173"/>
      <c r="F184" s="173"/>
      <c r="G184" s="173"/>
      <c r="H184" s="173"/>
      <c r="I184" s="173"/>
      <c r="J184" s="174">
        <f>J839</f>
        <v>0</v>
      </c>
      <c r="K184" s="171"/>
      <c r="L184" s="175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10" customFormat="1" ht="14.88" customHeight="1">
      <c r="A185" s="10"/>
      <c r="B185" s="170"/>
      <c r="C185" s="171"/>
      <c r="D185" s="172" t="s">
        <v>154</v>
      </c>
      <c r="E185" s="173"/>
      <c r="F185" s="173"/>
      <c r="G185" s="173"/>
      <c r="H185" s="173"/>
      <c r="I185" s="173"/>
      <c r="J185" s="174">
        <f>J840</f>
        <v>0</v>
      </c>
      <c r="K185" s="171"/>
      <c r="L185" s="175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="10" customFormat="1" ht="14.88" customHeight="1">
      <c r="A186" s="10"/>
      <c r="B186" s="170"/>
      <c r="C186" s="171"/>
      <c r="D186" s="172" t="s">
        <v>111</v>
      </c>
      <c r="E186" s="173"/>
      <c r="F186" s="173"/>
      <c r="G186" s="173"/>
      <c r="H186" s="173"/>
      <c r="I186" s="173"/>
      <c r="J186" s="174">
        <f>J868</f>
        <v>0</v>
      </c>
      <c r="K186" s="171"/>
      <c r="L186" s="175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10" customFormat="1" ht="19.92" customHeight="1">
      <c r="A187" s="10"/>
      <c r="B187" s="170"/>
      <c r="C187" s="171"/>
      <c r="D187" s="172" t="s">
        <v>155</v>
      </c>
      <c r="E187" s="173"/>
      <c r="F187" s="173"/>
      <c r="G187" s="173"/>
      <c r="H187" s="173"/>
      <c r="I187" s="173"/>
      <c r="J187" s="174">
        <f>J879</f>
        <v>0</v>
      </c>
      <c r="K187" s="171"/>
      <c r="L187" s="175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="10" customFormat="1" ht="14.88" customHeight="1">
      <c r="A188" s="10"/>
      <c r="B188" s="170"/>
      <c r="C188" s="171"/>
      <c r="D188" s="172" t="s">
        <v>100</v>
      </c>
      <c r="E188" s="173"/>
      <c r="F188" s="173"/>
      <c r="G188" s="173"/>
      <c r="H188" s="173"/>
      <c r="I188" s="173"/>
      <c r="J188" s="174">
        <f>J880</f>
        <v>0</v>
      </c>
      <c r="K188" s="171"/>
      <c r="L188" s="175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10" customFormat="1" ht="14.88" customHeight="1">
      <c r="A189" s="10"/>
      <c r="B189" s="170"/>
      <c r="C189" s="171"/>
      <c r="D189" s="172" t="s">
        <v>100</v>
      </c>
      <c r="E189" s="173"/>
      <c r="F189" s="173"/>
      <c r="G189" s="173"/>
      <c r="H189" s="173"/>
      <c r="I189" s="173"/>
      <c r="J189" s="174">
        <f>J887</f>
        <v>0</v>
      </c>
      <c r="K189" s="171"/>
      <c r="L189" s="175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="10" customFormat="1" ht="14.88" customHeight="1">
      <c r="A190" s="10"/>
      <c r="B190" s="170"/>
      <c r="C190" s="171"/>
      <c r="D190" s="172" t="s">
        <v>102</v>
      </c>
      <c r="E190" s="173"/>
      <c r="F190" s="173"/>
      <c r="G190" s="173"/>
      <c r="H190" s="173"/>
      <c r="I190" s="173"/>
      <c r="J190" s="174">
        <f>J892</f>
        <v>0</v>
      </c>
      <c r="K190" s="171"/>
      <c r="L190" s="175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="10" customFormat="1" ht="14.88" customHeight="1">
      <c r="A191" s="10"/>
      <c r="B191" s="170"/>
      <c r="C191" s="171"/>
      <c r="D191" s="172" t="s">
        <v>111</v>
      </c>
      <c r="E191" s="173"/>
      <c r="F191" s="173"/>
      <c r="G191" s="173"/>
      <c r="H191" s="173"/>
      <c r="I191" s="173"/>
      <c r="J191" s="174">
        <f>J899</f>
        <v>0</v>
      </c>
      <c r="K191" s="171"/>
      <c r="L191" s="175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="9" customFormat="1" ht="24.96" customHeight="1">
      <c r="A192" s="9"/>
      <c r="B192" s="164"/>
      <c r="C192" s="165"/>
      <c r="D192" s="166" t="s">
        <v>156</v>
      </c>
      <c r="E192" s="167"/>
      <c r="F192" s="167"/>
      <c r="G192" s="167"/>
      <c r="H192" s="167"/>
      <c r="I192" s="167"/>
      <c r="J192" s="168">
        <f>J910</f>
        <v>0</v>
      </c>
      <c r="K192" s="165"/>
      <c r="L192" s="16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="2" customFormat="1" ht="21.84" customHeight="1">
      <c r="A193" s="37"/>
      <c r="B193" s="38"/>
      <c r="C193" s="39"/>
      <c r="D193" s="39"/>
      <c r="E193" s="39"/>
      <c r="F193" s="39"/>
      <c r="G193" s="39"/>
      <c r="H193" s="39"/>
      <c r="I193" s="39"/>
      <c r="J193" s="39"/>
      <c r="K193" s="39"/>
      <c r="L193" s="133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  <row r="194" s="2" customFormat="1" ht="6.96" customHeight="1">
      <c r="A194" s="37"/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133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  <row r="198" s="2" customFormat="1" ht="6.96" customHeight="1">
      <c r="A198" s="37"/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133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  <row r="199" s="2" customFormat="1" ht="24.96" customHeight="1">
      <c r="A199" s="37"/>
      <c r="B199" s="38"/>
      <c r="C199" s="22" t="s">
        <v>157</v>
      </c>
      <c r="D199" s="39"/>
      <c r="E199" s="39"/>
      <c r="F199" s="39"/>
      <c r="G199" s="39"/>
      <c r="H199" s="39"/>
      <c r="I199" s="39"/>
      <c r="J199" s="39"/>
      <c r="K199" s="39"/>
      <c r="L199" s="133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  <row r="200" s="2" customFormat="1" ht="6.96" customHeight="1">
      <c r="A200" s="37"/>
      <c r="B200" s="38"/>
      <c r="C200" s="39"/>
      <c r="D200" s="39"/>
      <c r="E200" s="39"/>
      <c r="F200" s="39"/>
      <c r="G200" s="39"/>
      <c r="H200" s="39"/>
      <c r="I200" s="39"/>
      <c r="J200" s="39"/>
      <c r="K200" s="39"/>
      <c r="L200" s="133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</row>
    <row r="201" s="2" customFormat="1" ht="12" customHeight="1">
      <c r="A201" s="37"/>
      <c r="B201" s="38"/>
      <c r="C201" s="31" t="s">
        <v>16</v>
      </c>
      <c r="D201" s="39"/>
      <c r="E201" s="39"/>
      <c r="F201" s="39"/>
      <c r="G201" s="39"/>
      <c r="H201" s="39"/>
      <c r="I201" s="39"/>
      <c r="J201" s="39"/>
      <c r="K201" s="39"/>
      <c r="L201" s="133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  <row r="202" s="2" customFormat="1" ht="16.5" customHeight="1">
      <c r="A202" s="37"/>
      <c r="B202" s="38"/>
      <c r="C202" s="39"/>
      <c r="D202" s="39"/>
      <c r="E202" s="159" t="str">
        <f>E7</f>
        <v>Vědecko-výzkumné centrum - LERCO - Laboratorní nábytek</v>
      </c>
      <c r="F202" s="31"/>
      <c r="G202" s="31"/>
      <c r="H202" s="31"/>
      <c r="I202" s="39"/>
      <c r="J202" s="39"/>
      <c r="K202" s="39"/>
      <c r="L202" s="133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  <row r="203" s="2" customFormat="1" ht="12" customHeight="1">
      <c r="A203" s="37"/>
      <c r="B203" s="38"/>
      <c r="C203" s="31" t="s">
        <v>91</v>
      </c>
      <c r="D203" s="39"/>
      <c r="E203" s="39"/>
      <c r="F203" s="39"/>
      <c r="G203" s="39"/>
      <c r="H203" s="39"/>
      <c r="I203" s="39"/>
      <c r="J203" s="39"/>
      <c r="K203" s="39"/>
      <c r="L203" s="133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  <row r="204" s="2" customFormat="1" ht="16.5" customHeight="1">
      <c r="A204" s="37"/>
      <c r="B204" s="38"/>
      <c r="C204" s="39"/>
      <c r="D204" s="39"/>
      <c r="E204" s="68" t="str">
        <f>E9</f>
        <v>D.1.4.9.1 (1) - Laboratorní technologie</v>
      </c>
      <c r="F204" s="39"/>
      <c r="G204" s="39"/>
      <c r="H204" s="39"/>
      <c r="I204" s="39"/>
      <c r="J204" s="39"/>
      <c r="K204" s="39"/>
      <c r="L204" s="133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  <row r="205" s="2" customFormat="1" ht="6.96" customHeight="1">
      <c r="A205" s="37"/>
      <c r="B205" s="38"/>
      <c r="C205" s="39"/>
      <c r="D205" s="39"/>
      <c r="E205" s="39"/>
      <c r="F205" s="39"/>
      <c r="G205" s="39"/>
      <c r="H205" s="39"/>
      <c r="I205" s="39"/>
      <c r="J205" s="39"/>
      <c r="K205" s="39"/>
      <c r="L205" s="133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  <row r="206" s="2" customFormat="1" ht="12" customHeight="1">
      <c r="A206" s="37"/>
      <c r="B206" s="38"/>
      <c r="C206" s="31" t="s">
        <v>21</v>
      </c>
      <c r="D206" s="39"/>
      <c r="E206" s="39"/>
      <c r="F206" s="26" t="str">
        <f>F12</f>
        <v>Pozemky areálu Lékařské fakulty OU, k.ú. Zábřeh-VŽ</v>
      </c>
      <c r="G206" s="39"/>
      <c r="H206" s="39"/>
      <c r="I206" s="31" t="s">
        <v>23</v>
      </c>
      <c r="J206" s="71" t="str">
        <f>IF(J12="","",J12)</f>
        <v>31. 1. 2023</v>
      </c>
      <c r="K206" s="39"/>
      <c r="L206" s="133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  <row r="207" s="2" customFormat="1" ht="6.96" customHeight="1">
      <c r="A207" s="37"/>
      <c r="B207" s="38"/>
      <c r="C207" s="39"/>
      <c r="D207" s="39"/>
      <c r="E207" s="39"/>
      <c r="F207" s="39"/>
      <c r="G207" s="39"/>
      <c r="H207" s="39"/>
      <c r="I207" s="39"/>
      <c r="J207" s="39"/>
      <c r="K207" s="39"/>
      <c r="L207" s="133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  <row r="208" s="2" customFormat="1" ht="25.65" customHeight="1">
      <c r="A208" s="37"/>
      <c r="B208" s="38"/>
      <c r="C208" s="31" t="s">
        <v>25</v>
      </c>
      <c r="D208" s="39"/>
      <c r="E208" s="39"/>
      <c r="F208" s="26" t="str">
        <f>E15</f>
        <v>Ostravská univerzita</v>
      </c>
      <c r="G208" s="39"/>
      <c r="H208" s="39"/>
      <c r="I208" s="31" t="s">
        <v>33</v>
      </c>
      <c r="J208" s="35" t="str">
        <f>E21</f>
        <v>Ateliér Velehradský s.r.o.</v>
      </c>
      <c r="K208" s="39"/>
      <c r="L208" s="133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  <row r="209" s="2" customFormat="1" ht="15.15" customHeight="1">
      <c r="A209" s="37"/>
      <c r="B209" s="38"/>
      <c r="C209" s="31" t="s">
        <v>31</v>
      </c>
      <c r="D209" s="39"/>
      <c r="E209" s="39"/>
      <c r="F209" s="26" t="str">
        <f>IF(E18="","",E18)</f>
        <v>Vyplň údaj</v>
      </c>
      <c r="G209" s="39"/>
      <c r="H209" s="39"/>
      <c r="I209" s="31" t="s">
        <v>38</v>
      </c>
      <c r="J209" s="35" t="str">
        <f>E24</f>
        <v xml:space="preserve"> </v>
      </c>
      <c r="K209" s="39"/>
      <c r="L209" s="133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  <row r="210" s="2" customFormat="1" ht="10.32" customHeight="1">
      <c r="A210" s="37"/>
      <c r="B210" s="38"/>
      <c r="C210" s="39"/>
      <c r="D210" s="39"/>
      <c r="E210" s="39"/>
      <c r="F210" s="39"/>
      <c r="G210" s="39"/>
      <c r="H210" s="39"/>
      <c r="I210" s="39"/>
      <c r="J210" s="39"/>
      <c r="K210" s="39"/>
      <c r="L210" s="133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  <row r="211" s="11" customFormat="1" ht="29.28" customHeight="1">
      <c r="A211" s="176"/>
      <c r="B211" s="177"/>
      <c r="C211" s="178" t="s">
        <v>158</v>
      </c>
      <c r="D211" s="179" t="s">
        <v>61</v>
      </c>
      <c r="E211" s="179" t="s">
        <v>57</v>
      </c>
      <c r="F211" s="179" t="s">
        <v>58</v>
      </c>
      <c r="G211" s="179" t="s">
        <v>159</v>
      </c>
      <c r="H211" s="179" t="s">
        <v>160</v>
      </c>
      <c r="I211" s="179" t="s">
        <v>161</v>
      </c>
      <c r="J211" s="179" t="s">
        <v>96</v>
      </c>
      <c r="K211" s="180" t="s">
        <v>162</v>
      </c>
      <c r="L211" s="181"/>
      <c r="M211" s="91" t="s">
        <v>19</v>
      </c>
      <c r="N211" s="92" t="s">
        <v>46</v>
      </c>
      <c r="O211" s="92" t="s">
        <v>163</v>
      </c>
      <c r="P211" s="92" t="s">
        <v>164</v>
      </c>
      <c r="Q211" s="92" t="s">
        <v>165</v>
      </c>
      <c r="R211" s="92" t="s">
        <v>166</v>
      </c>
      <c r="S211" s="92" t="s">
        <v>167</v>
      </c>
      <c r="T211" s="93" t="s">
        <v>168</v>
      </c>
      <c r="U211" s="176"/>
      <c r="V211" s="176"/>
      <c r="W211" s="176"/>
      <c r="X211" s="176"/>
      <c r="Y211" s="176"/>
      <c r="Z211" s="176"/>
      <c r="AA211" s="176"/>
      <c r="AB211" s="176"/>
      <c r="AC211" s="176"/>
      <c r="AD211" s="176"/>
      <c r="AE211" s="176"/>
    </row>
    <row r="212" s="2" customFormat="1" ht="22.8" customHeight="1">
      <c r="A212" s="37"/>
      <c r="B212" s="38"/>
      <c r="C212" s="98" t="s">
        <v>169</v>
      </c>
      <c r="D212" s="39"/>
      <c r="E212" s="39"/>
      <c r="F212" s="39"/>
      <c r="G212" s="39"/>
      <c r="H212" s="39"/>
      <c r="I212" s="39"/>
      <c r="J212" s="182">
        <f>BK212</f>
        <v>0</v>
      </c>
      <c r="K212" s="39"/>
      <c r="L212" s="43"/>
      <c r="M212" s="94"/>
      <c r="N212" s="183"/>
      <c r="O212" s="95"/>
      <c r="P212" s="184">
        <f>P213+P400+P542+P749+P910</f>
        <v>0</v>
      </c>
      <c r="Q212" s="95"/>
      <c r="R212" s="184">
        <f>R213+R400+R542+R749+R910</f>
        <v>0</v>
      </c>
      <c r="S212" s="95"/>
      <c r="T212" s="185">
        <f>T213+T400+T542+T749+T910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75</v>
      </c>
      <c r="AU212" s="16" t="s">
        <v>97</v>
      </c>
      <c r="BK212" s="186">
        <f>BK213+BK400+BK542+BK749+BK910</f>
        <v>0</v>
      </c>
    </row>
    <row r="213" s="12" customFormat="1" ht="25.92" customHeight="1">
      <c r="A213" s="12"/>
      <c r="B213" s="187"/>
      <c r="C213" s="188"/>
      <c r="D213" s="189" t="s">
        <v>75</v>
      </c>
      <c r="E213" s="190" t="s">
        <v>170</v>
      </c>
      <c r="F213" s="190" t="s">
        <v>171</v>
      </c>
      <c r="G213" s="188"/>
      <c r="H213" s="188"/>
      <c r="I213" s="191"/>
      <c r="J213" s="192">
        <f>BK213</f>
        <v>0</v>
      </c>
      <c r="K213" s="188"/>
      <c r="L213" s="193"/>
      <c r="M213" s="194"/>
      <c r="N213" s="195"/>
      <c r="O213" s="195"/>
      <c r="P213" s="196">
        <f>P214+P240+P257+P270+P283+P300+P308+P351+P369+P382+P391</f>
        <v>0</v>
      </c>
      <c r="Q213" s="195"/>
      <c r="R213" s="196">
        <f>R214+R240+R257+R270+R283+R300+R308+R351+R369+R382+R391</f>
        <v>0</v>
      </c>
      <c r="S213" s="195"/>
      <c r="T213" s="197">
        <f>T214+T240+T257+T270+T283+T300+T308+T351+T369+T382+T391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8" t="s">
        <v>84</v>
      </c>
      <c r="AT213" s="199" t="s">
        <v>75</v>
      </c>
      <c r="AU213" s="199" t="s">
        <v>76</v>
      </c>
      <c r="AY213" s="198" t="s">
        <v>172</v>
      </c>
      <c r="BK213" s="200">
        <f>BK214+BK240+BK257+BK270+BK283+BK300+BK308+BK351+BK369+BK382+BK391</f>
        <v>0</v>
      </c>
    </row>
    <row r="214" s="12" customFormat="1" ht="22.8" customHeight="1">
      <c r="A214" s="12"/>
      <c r="B214" s="187"/>
      <c r="C214" s="188"/>
      <c r="D214" s="189" t="s">
        <v>75</v>
      </c>
      <c r="E214" s="201" t="s">
        <v>173</v>
      </c>
      <c r="F214" s="201" t="s">
        <v>174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P215+P230+P235</f>
        <v>0</v>
      </c>
      <c r="Q214" s="195"/>
      <c r="R214" s="196">
        <f>R215+R230+R235</f>
        <v>0</v>
      </c>
      <c r="S214" s="195"/>
      <c r="T214" s="197">
        <f>T215+T230+T235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8" t="s">
        <v>84</v>
      </c>
      <c r="AT214" s="199" t="s">
        <v>75</v>
      </c>
      <c r="AU214" s="199" t="s">
        <v>84</v>
      </c>
      <c r="AY214" s="198" t="s">
        <v>172</v>
      </c>
      <c r="BK214" s="200">
        <f>BK215+BK230+BK235</f>
        <v>0</v>
      </c>
    </row>
    <row r="215" s="12" customFormat="1" ht="20.88" customHeight="1">
      <c r="A215" s="12"/>
      <c r="B215" s="187"/>
      <c r="C215" s="188"/>
      <c r="D215" s="189" t="s">
        <v>75</v>
      </c>
      <c r="E215" s="201" t="s">
        <v>175</v>
      </c>
      <c r="F215" s="201" t="s">
        <v>176</v>
      </c>
      <c r="G215" s="188"/>
      <c r="H215" s="188"/>
      <c r="I215" s="191"/>
      <c r="J215" s="202">
        <f>BK215</f>
        <v>0</v>
      </c>
      <c r="K215" s="188"/>
      <c r="L215" s="193"/>
      <c r="M215" s="194"/>
      <c r="N215" s="195"/>
      <c r="O215" s="195"/>
      <c r="P215" s="196">
        <f>SUM(P216:P229)</f>
        <v>0</v>
      </c>
      <c r="Q215" s="195"/>
      <c r="R215" s="196">
        <f>SUM(R216:R229)</f>
        <v>0</v>
      </c>
      <c r="S215" s="195"/>
      <c r="T215" s="197">
        <f>SUM(T216:T229)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8" t="s">
        <v>84</v>
      </c>
      <c r="AT215" s="199" t="s">
        <v>75</v>
      </c>
      <c r="AU215" s="199" t="s">
        <v>86</v>
      </c>
      <c r="AY215" s="198" t="s">
        <v>172</v>
      </c>
      <c r="BK215" s="200">
        <f>SUM(BK216:BK229)</f>
        <v>0</v>
      </c>
    </row>
    <row r="216" s="2" customFormat="1" ht="16.5" customHeight="1">
      <c r="A216" s="37"/>
      <c r="B216" s="38"/>
      <c r="C216" s="203" t="s">
        <v>84</v>
      </c>
      <c r="D216" s="203" t="s">
        <v>177</v>
      </c>
      <c r="E216" s="204" t="s">
        <v>178</v>
      </c>
      <c r="F216" s="205" t="s">
        <v>179</v>
      </c>
      <c r="G216" s="206" t="s">
        <v>180</v>
      </c>
      <c r="H216" s="207">
        <v>5</v>
      </c>
      <c r="I216" s="208"/>
      <c r="J216" s="209">
        <f>ROUND(I216*H216,2)</f>
        <v>0</v>
      </c>
      <c r="K216" s="205" t="s">
        <v>181</v>
      </c>
      <c r="L216" s="210"/>
      <c r="M216" s="211" t="s">
        <v>19</v>
      </c>
      <c r="N216" s="212" t="s">
        <v>47</v>
      </c>
      <c r="O216" s="83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182</v>
      </c>
      <c r="AT216" s="215" t="s">
        <v>177</v>
      </c>
      <c r="AU216" s="215" t="s">
        <v>183</v>
      </c>
      <c r="AY216" s="16" t="s">
        <v>172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84</v>
      </c>
      <c r="BK216" s="216">
        <f>ROUND(I216*H216,2)</f>
        <v>0</v>
      </c>
      <c r="BL216" s="16" t="s">
        <v>184</v>
      </c>
      <c r="BM216" s="215" t="s">
        <v>185</v>
      </c>
    </row>
    <row r="217" s="2" customFormat="1">
      <c r="A217" s="37"/>
      <c r="B217" s="38"/>
      <c r="C217" s="39"/>
      <c r="D217" s="217" t="s">
        <v>186</v>
      </c>
      <c r="E217" s="39"/>
      <c r="F217" s="218" t="s">
        <v>187</v>
      </c>
      <c r="G217" s="39"/>
      <c r="H217" s="39"/>
      <c r="I217" s="219"/>
      <c r="J217" s="39"/>
      <c r="K217" s="39"/>
      <c r="L217" s="43"/>
      <c r="M217" s="220"/>
      <c r="N217" s="221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186</v>
      </c>
      <c r="AU217" s="16" t="s">
        <v>183</v>
      </c>
    </row>
    <row r="218" s="2" customFormat="1" ht="24.15" customHeight="1">
      <c r="A218" s="37"/>
      <c r="B218" s="38"/>
      <c r="C218" s="203" t="s">
        <v>86</v>
      </c>
      <c r="D218" s="203" t="s">
        <v>177</v>
      </c>
      <c r="E218" s="204" t="s">
        <v>188</v>
      </c>
      <c r="F218" s="205" t="s">
        <v>189</v>
      </c>
      <c r="G218" s="206" t="s">
        <v>180</v>
      </c>
      <c r="H218" s="207">
        <v>5</v>
      </c>
      <c r="I218" s="208"/>
      <c r="J218" s="209">
        <f>ROUND(I218*H218,2)</f>
        <v>0</v>
      </c>
      <c r="K218" s="205" t="s">
        <v>181</v>
      </c>
      <c r="L218" s="210"/>
      <c r="M218" s="211" t="s">
        <v>19</v>
      </c>
      <c r="N218" s="212" t="s">
        <v>47</v>
      </c>
      <c r="O218" s="83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5" t="s">
        <v>182</v>
      </c>
      <c r="AT218" s="215" t="s">
        <v>177</v>
      </c>
      <c r="AU218" s="215" t="s">
        <v>183</v>
      </c>
      <c r="AY218" s="16" t="s">
        <v>172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84</v>
      </c>
      <c r="BK218" s="216">
        <f>ROUND(I218*H218,2)</f>
        <v>0</v>
      </c>
      <c r="BL218" s="16" t="s">
        <v>184</v>
      </c>
      <c r="BM218" s="215" t="s">
        <v>190</v>
      </c>
    </row>
    <row r="219" s="2" customFormat="1">
      <c r="A219" s="37"/>
      <c r="B219" s="38"/>
      <c r="C219" s="39"/>
      <c r="D219" s="217" t="s">
        <v>186</v>
      </c>
      <c r="E219" s="39"/>
      <c r="F219" s="218" t="s">
        <v>191</v>
      </c>
      <c r="G219" s="39"/>
      <c r="H219" s="39"/>
      <c r="I219" s="219"/>
      <c r="J219" s="39"/>
      <c r="K219" s="39"/>
      <c r="L219" s="43"/>
      <c r="M219" s="220"/>
      <c r="N219" s="22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186</v>
      </c>
      <c r="AU219" s="16" t="s">
        <v>183</v>
      </c>
    </row>
    <row r="220" s="2" customFormat="1" ht="16.5" customHeight="1">
      <c r="A220" s="37"/>
      <c r="B220" s="38"/>
      <c r="C220" s="203" t="s">
        <v>183</v>
      </c>
      <c r="D220" s="203" t="s">
        <v>177</v>
      </c>
      <c r="E220" s="204" t="s">
        <v>192</v>
      </c>
      <c r="F220" s="205" t="s">
        <v>193</v>
      </c>
      <c r="G220" s="206" t="s">
        <v>180</v>
      </c>
      <c r="H220" s="207">
        <v>1.8200000000000001</v>
      </c>
      <c r="I220" s="208"/>
      <c r="J220" s="209">
        <f>ROUND(I220*H220,2)</f>
        <v>0</v>
      </c>
      <c r="K220" s="205" t="s">
        <v>181</v>
      </c>
      <c r="L220" s="210"/>
      <c r="M220" s="211" t="s">
        <v>19</v>
      </c>
      <c r="N220" s="212" t="s">
        <v>47</v>
      </c>
      <c r="O220" s="83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182</v>
      </c>
      <c r="AT220" s="215" t="s">
        <v>177</v>
      </c>
      <c r="AU220" s="215" t="s">
        <v>183</v>
      </c>
      <c r="AY220" s="16" t="s">
        <v>172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84</v>
      </c>
      <c r="BK220" s="216">
        <f>ROUND(I220*H220,2)</f>
        <v>0</v>
      </c>
      <c r="BL220" s="16" t="s">
        <v>184</v>
      </c>
      <c r="BM220" s="215" t="s">
        <v>194</v>
      </c>
    </row>
    <row r="221" s="2" customFormat="1">
      <c r="A221" s="37"/>
      <c r="B221" s="38"/>
      <c r="C221" s="39"/>
      <c r="D221" s="217" t="s">
        <v>186</v>
      </c>
      <c r="E221" s="39"/>
      <c r="F221" s="218" t="s">
        <v>195</v>
      </c>
      <c r="G221" s="39"/>
      <c r="H221" s="39"/>
      <c r="I221" s="219"/>
      <c r="J221" s="39"/>
      <c r="K221" s="39"/>
      <c r="L221" s="43"/>
      <c r="M221" s="220"/>
      <c r="N221" s="221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186</v>
      </c>
      <c r="AU221" s="16" t="s">
        <v>183</v>
      </c>
    </row>
    <row r="222" s="2" customFormat="1" ht="16.5" customHeight="1">
      <c r="A222" s="37"/>
      <c r="B222" s="38"/>
      <c r="C222" s="203" t="s">
        <v>184</v>
      </c>
      <c r="D222" s="203" t="s">
        <v>177</v>
      </c>
      <c r="E222" s="204" t="s">
        <v>192</v>
      </c>
      <c r="F222" s="205" t="s">
        <v>193</v>
      </c>
      <c r="G222" s="206" t="s">
        <v>180</v>
      </c>
      <c r="H222" s="207">
        <v>1.8200000000000001</v>
      </c>
      <c r="I222" s="208"/>
      <c r="J222" s="209">
        <f>ROUND(I222*H222,2)</f>
        <v>0</v>
      </c>
      <c r="K222" s="205" t="s">
        <v>181</v>
      </c>
      <c r="L222" s="210"/>
      <c r="M222" s="211" t="s">
        <v>19</v>
      </c>
      <c r="N222" s="212" t="s">
        <v>47</v>
      </c>
      <c r="O222" s="83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182</v>
      </c>
      <c r="AT222" s="215" t="s">
        <v>177</v>
      </c>
      <c r="AU222" s="215" t="s">
        <v>183</v>
      </c>
      <c r="AY222" s="16" t="s">
        <v>172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84</v>
      </c>
      <c r="BK222" s="216">
        <f>ROUND(I222*H222,2)</f>
        <v>0</v>
      </c>
      <c r="BL222" s="16" t="s">
        <v>184</v>
      </c>
      <c r="BM222" s="215" t="s">
        <v>196</v>
      </c>
    </row>
    <row r="223" s="2" customFormat="1">
      <c r="A223" s="37"/>
      <c r="B223" s="38"/>
      <c r="C223" s="39"/>
      <c r="D223" s="217" t="s">
        <v>186</v>
      </c>
      <c r="E223" s="39"/>
      <c r="F223" s="218" t="s">
        <v>195</v>
      </c>
      <c r="G223" s="39"/>
      <c r="H223" s="39"/>
      <c r="I223" s="219"/>
      <c r="J223" s="39"/>
      <c r="K223" s="39"/>
      <c r="L223" s="43"/>
      <c r="M223" s="220"/>
      <c r="N223" s="221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186</v>
      </c>
      <c r="AU223" s="16" t="s">
        <v>183</v>
      </c>
    </row>
    <row r="224" s="2" customFormat="1" ht="16.5" customHeight="1">
      <c r="A224" s="37"/>
      <c r="B224" s="38"/>
      <c r="C224" s="203" t="s">
        <v>197</v>
      </c>
      <c r="D224" s="203" t="s">
        <v>177</v>
      </c>
      <c r="E224" s="204" t="s">
        <v>192</v>
      </c>
      <c r="F224" s="205" t="s">
        <v>193</v>
      </c>
      <c r="G224" s="206" t="s">
        <v>180</v>
      </c>
      <c r="H224" s="207">
        <v>1.8200000000000001</v>
      </c>
      <c r="I224" s="208"/>
      <c r="J224" s="209">
        <f>ROUND(I224*H224,2)</f>
        <v>0</v>
      </c>
      <c r="K224" s="205" t="s">
        <v>181</v>
      </c>
      <c r="L224" s="210"/>
      <c r="M224" s="211" t="s">
        <v>19</v>
      </c>
      <c r="N224" s="212" t="s">
        <v>47</v>
      </c>
      <c r="O224" s="83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5" t="s">
        <v>182</v>
      </c>
      <c r="AT224" s="215" t="s">
        <v>177</v>
      </c>
      <c r="AU224" s="215" t="s">
        <v>183</v>
      </c>
      <c r="AY224" s="16" t="s">
        <v>172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84</v>
      </c>
      <c r="BK224" s="216">
        <f>ROUND(I224*H224,2)</f>
        <v>0</v>
      </c>
      <c r="BL224" s="16" t="s">
        <v>184</v>
      </c>
      <c r="BM224" s="215" t="s">
        <v>198</v>
      </c>
    </row>
    <row r="225" s="2" customFormat="1">
      <c r="A225" s="37"/>
      <c r="B225" s="38"/>
      <c r="C225" s="39"/>
      <c r="D225" s="217" t="s">
        <v>186</v>
      </c>
      <c r="E225" s="39"/>
      <c r="F225" s="218" t="s">
        <v>195</v>
      </c>
      <c r="G225" s="39"/>
      <c r="H225" s="39"/>
      <c r="I225" s="219"/>
      <c r="J225" s="39"/>
      <c r="K225" s="39"/>
      <c r="L225" s="43"/>
      <c r="M225" s="220"/>
      <c r="N225" s="22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186</v>
      </c>
      <c r="AU225" s="16" t="s">
        <v>183</v>
      </c>
    </row>
    <row r="226" s="2" customFormat="1" ht="16.5" customHeight="1">
      <c r="A226" s="37"/>
      <c r="B226" s="38"/>
      <c r="C226" s="203" t="s">
        <v>199</v>
      </c>
      <c r="D226" s="203" t="s">
        <v>177</v>
      </c>
      <c r="E226" s="204" t="s">
        <v>192</v>
      </c>
      <c r="F226" s="205" t="s">
        <v>193</v>
      </c>
      <c r="G226" s="206" t="s">
        <v>180</v>
      </c>
      <c r="H226" s="207">
        <v>1.8200000000000001</v>
      </c>
      <c r="I226" s="208"/>
      <c r="J226" s="209">
        <f>ROUND(I226*H226,2)</f>
        <v>0</v>
      </c>
      <c r="K226" s="205" t="s">
        <v>181</v>
      </c>
      <c r="L226" s="210"/>
      <c r="M226" s="211" t="s">
        <v>19</v>
      </c>
      <c r="N226" s="212" t="s">
        <v>47</v>
      </c>
      <c r="O226" s="83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5" t="s">
        <v>182</v>
      </c>
      <c r="AT226" s="215" t="s">
        <v>177</v>
      </c>
      <c r="AU226" s="215" t="s">
        <v>183</v>
      </c>
      <c r="AY226" s="16" t="s">
        <v>172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84</v>
      </c>
      <c r="BK226" s="216">
        <f>ROUND(I226*H226,2)</f>
        <v>0</v>
      </c>
      <c r="BL226" s="16" t="s">
        <v>184</v>
      </c>
      <c r="BM226" s="215" t="s">
        <v>200</v>
      </c>
    </row>
    <row r="227" s="2" customFormat="1">
      <c r="A227" s="37"/>
      <c r="B227" s="38"/>
      <c r="C227" s="39"/>
      <c r="D227" s="217" t="s">
        <v>186</v>
      </c>
      <c r="E227" s="39"/>
      <c r="F227" s="218" t="s">
        <v>195</v>
      </c>
      <c r="G227" s="39"/>
      <c r="H227" s="39"/>
      <c r="I227" s="219"/>
      <c r="J227" s="39"/>
      <c r="K227" s="39"/>
      <c r="L227" s="43"/>
      <c r="M227" s="220"/>
      <c r="N227" s="22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186</v>
      </c>
      <c r="AU227" s="16" t="s">
        <v>183</v>
      </c>
    </row>
    <row r="228" s="2" customFormat="1" ht="16.5" customHeight="1">
      <c r="A228" s="37"/>
      <c r="B228" s="38"/>
      <c r="C228" s="203" t="s">
        <v>201</v>
      </c>
      <c r="D228" s="203" t="s">
        <v>177</v>
      </c>
      <c r="E228" s="204" t="s">
        <v>192</v>
      </c>
      <c r="F228" s="205" t="s">
        <v>193</v>
      </c>
      <c r="G228" s="206" t="s">
        <v>180</v>
      </c>
      <c r="H228" s="207">
        <v>1.8200000000000001</v>
      </c>
      <c r="I228" s="208"/>
      <c r="J228" s="209">
        <f>ROUND(I228*H228,2)</f>
        <v>0</v>
      </c>
      <c r="K228" s="205" t="s">
        <v>181</v>
      </c>
      <c r="L228" s="210"/>
      <c r="M228" s="211" t="s">
        <v>19</v>
      </c>
      <c r="N228" s="212" t="s">
        <v>47</v>
      </c>
      <c r="O228" s="83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182</v>
      </c>
      <c r="AT228" s="215" t="s">
        <v>177</v>
      </c>
      <c r="AU228" s="215" t="s">
        <v>183</v>
      </c>
      <c r="AY228" s="16" t="s">
        <v>172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84</v>
      </c>
      <c r="BK228" s="216">
        <f>ROUND(I228*H228,2)</f>
        <v>0</v>
      </c>
      <c r="BL228" s="16" t="s">
        <v>184</v>
      </c>
      <c r="BM228" s="215" t="s">
        <v>202</v>
      </c>
    </row>
    <row r="229" s="2" customFormat="1">
      <c r="A229" s="37"/>
      <c r="B229" s="38"/>
      <c r="C229" s="39"/>
      <c r="D229" s="217" t="s">
        <v>186</v>
      </c>
      <c r="E229" s="39"/>
      <c r="F229" s="218" t="s">
        <v>195</v>
      </c>
      <c r="G229" s="39"/>
      <c r="H229" s="39"/>
      <c r="I229" s="219"/>
      <c r="J229" s="39"/>
      <c r="K229" s="39"/>
      <c r="L229" s="43"/>
      <c r="M229" s="220"/>
      <c r="N229" s="22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186</v>
      </c>
      <c r="AU229" s="16" t="s">
        <v>183</v>
      </c>
    </row>
    <row r="230" s="12" customFormat="1" ht="20.88" customHeight="1">
      <c r="A230" s="12"/>
      <c r="B230" s="187"/>
      <c r="C230" s="188"/>
      <c r="D230" s="189" t="s">
        <v>75</v>
      </c>
      <c r="E230" s="201" t="s">
        <v>175</v>
      </c>
      <c r="F230" s="201" t="s">
        <v>176</v>
      </c>
      <c r="G230" s="188"/>
      <c r="H230" s="188"/>
      <c r="I230" s="191"/>
      <c r="J230" s="202">
        <f>BK230</f>
        <v>0</v>
      </c>
      <c r="K230" s="188"/>
      <c r="L230" s="193"/>
      <c r="M230" s="194"/>
      <c r="N230" s="195"/>
      <c r="O230" s="195"/>
      <c r="P230" s="196">
        <f>SUM(P231:P234)</f>
        <v>0</v>
      </c>
      <c r="Q230" s="195"/>
      <c r="R230" s="196">
        <f>SUM(R231:R234)</f>
        <v>0</v>
      </c>
      <c r="S230" s="195"/>
      <c r="T230" s="197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8" t="s">
        <v>84</v>
      </c>
      <c r="AT230" s="199" t="s">
        <v>75</v>
      </c>
      <c r="AU230" s="199" t="s">
        <v>86</v>
      </c>
      <c r="AY230" s="198" t="s">
        <v>172</v>
      </c>
      <c r="BK230" s="200">
        <f>SUM(BK231:BK234)</f>
        <v>0</v>
      </c>
    </row>
    <row r="231" s="2" customFormat="1" ht="16.5" customHeight="1">
      <c r="A231" s="37"/>
      <c r="B231" s="38"/>
      <c r="C231" s="203" t="s">
        <v>182</v>
      </c>
      <c r="D231" s="203" t="s">
        <v>177</v>
      </c>
      <c r="E231" s="204" t="s">
        <v>203</v>
      </c>
      <c r="F231" s="205" t="s">
        <v>179</v>
      </c>
      <c r="G231" s="206" t="s">
        <v>180</v>
      </c>
      <c r="H231" s="207">
        <v>1</v>
      </c>
      <c r="I231" s="208"/>
      <c r="J231" s="209">
        <f>ROUND(I231*H231,2)</f>
        <v>0</v>
      </c>
      <c r="K231" s="205" t="s">
        <v>181</v>
      </c>
      <c r="L231" s="210"/>
      <c r="M231" s="211" t="s">
        <v>19</v>
      </c>
      <c r="N231" s="212" t="s">
        <v>47</v>
      </c>
      <c r="O231" s="83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182</v>
      </c>
      <c r="AT231" s="215" t="s">
        <v>177</v>
      </c>
      <c r="AU231" s="215" t="s">
        <v>183</v>
      </c>
      <c r="AY231" s="16" t="s">
        <v>172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84</v>
      </c>
      <c r="BK231" s="216">
        <f>ROUND(I231*H231,2)</f>
        <v>0</v>
      </c>
      <c r="BL231" s="16" t="s">
        <v>184</v>
      </c>
      <c r="BM231" s="215" t="s">
        <v>204</v>
      </c>
    </row>
    <row r="232" s="2" customFormat="1">
      <c r="A232" s="37"/>
      <c r="B232" s="38"/>
      <c r="C232" s="39"/>
      <c r="D232" s="217" t="s">
        <v>186</v>
      </c>
      <c r="E232" s="39"/>
      <c r="F232" s="218" t="s">
        <v>205</v>
      </c>
      <c r="G232" s="39"/>
      <c r="H232" s="39"/>
      <c r="I232" s="219"/>
      <c r="J232" s="39"/>
      <c r="K232" s="39"/>
      <c r="L232" s="43"/>
      <c r="M232" s="220"/>
      <c r="N232" s="22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186</v>
      </c>
      <c r="AU232" s="16" t="s">
        <v>183</v>
      </c>
    </row>
    <row r="233" s="2" customFormat="1" ht="16.5" customHeight="1">
      <c r="A233" s="37"/>
      <c r="B233" s="38"/>
      <c r="C233" s="203" t="s">
        <v>206</v>
      </c>
      <c r="D233" s="203" t="s">
        <v>177</v>
      </c>
      <c r="E233" s="204" t="s">
        <v>192</v>
      </c>
      <c r="F233" s="205" t="s">
        <v>193</v>
      </c>
      <c r="G233" s="206" t="s">
        <v>180</v>
      </c>
      <c r="H233" s="207">
        <v>1.02</v>
      </c>
      <c r="I233" s="208"/>
      <c r="J233" s="209">
        <f>ROUND(I233*H233,2)</f>
        <v>0</v>
      </c>
      <c r="K233" s="205" t="s">
        <v>181</v>
      </c>
      <c r="L233" s="210"/>
      <c r="M233" s="211" t="s">
        <v>19</v>
      </c>
      <c r="N233" s="212" t="s">
        <v>47</v>
      </c>
      <c r="O233" s="83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182</v>
      </c>
      <c r="AT233" s="215" t="s">
        <v>177</v>
      </c>
      <c r="AU233" s="215" t="s">
        <v>183</v>
      </c>
      <c r="AY233" s="16" t="s">
        <v>172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84</v>
      </c>
      <c r="BK233" s="216">
        <f>ROUND(I233*H233,2)</f>
        <v>0</v>
      </c>
      <c r="BL233" s="16" t="s">
        <v>184</v>
      </c>
      <c r="BM233" s="215" t="s">
        <v>207</v>
      </c>
    </row>
    <row r="234" s="2" customFormat="1">
      <c r="A234" s="37"/>
      <c r="B234" s="38"/>
      <c r="C234" s="39"/>
      <c r="D234" s="217" t="s">
        <v>186</v>
      </c>
      <c r="E234" s="39"/>
      <c r="F234" s="218" t="s">
        <v>195</v>
      </c>
      <c r="G234" s="39"/>
      <c r="H234" s="39"/>
      <c r="I234" s="219"/>
      <c r="J234" s="39"/>
      <c r="K234" s="39"/>
      <c r="L234" s="43"/>
      <c r="M234" s="220"/>
      <c r="N234" s="22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186</v>
      </c>
      <c r="AU234" s="16" t="s">
        <v>183</v>
      </c>
    </row>
    <row r="235" s="12" customFormat="1" ht="20.88" customHeight="1">
      <c r="A235" s="12"/>
      <c r="B235" s="187"/>
      <c r="C235" s="188"/>
      <c r="D235" s="189" t="s">
        <v>75</v>
      </c>
      <c r="E235" s="201" t="s">
        <v>175</v>
      </c>
      <c r="F235" s="201" t="s">
        <v>176</v>
      </c>
      <c r="G235" s="188"/>
      <c r="H235" s="188"/>
      <c r="I235" s="191"/>
      <c r="J235" s="202">
        <f>BK235</f>
        <v>0</v>
      </c>
      <c r="K235" s="188"/>
      <c r="L235" s="193"/>
      <c r="M235" s="194"/>
      <c r="N235" s="195"/>
      <c r="O235" s="195"/>
      <c r="P235" s="196">
        <f>SUM(P236:P239)</f>
        <v>0</v>
      </c>
      <c r="Q235" s="195"/>
      <c r="R235" s="196">
        <f>SUM(R236:R239)</f>
        <v>0</v>
      </c>
      <c r="S235" s="195"/>
      <c r="T235" s="197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8" t="s">
        <v>84</v>
      </c>
      <c r="AT235" s="199" t="s">
        <v>75</v>
      </c>
      <c r="AU235" s="199" t="s">
        <v>86</v>
      </c>
      <c r="AY235" s="198" t="s">
        <v>172</v>
      </c>
      <c r="BK235" s="200">
        <f>SUM(BK236:BK239)</f>
        <v>0</v>
      </c>
    </row>
    <row r="236" s="2" customFormat="1" ht="16.5" customHeight="1">
      <c r="A236" s="37"/>
      <c r="B236" s="38"/>
      <c r="C236" s="203" t="s">
        <v>208</v>
      </c>
      <c r="D236" s="203" t="s">
        <v>177</v>
      </c>
      <c r="E236" s="204" t="s">
        <v>209</v>
      </c>
      <c r="F236" s="205" t="s">
        <v>179</v>
      </c>
      <c r="G236" s="206" t="s">
        <v>180</v>
      </c>
      <c r="H236" s="207">
        <v>1</v>
      </c>
      <c r="I236" s="208"/>
      <c r="J236" s="209">
        <f>ROUND(I236*H236,2)</f>
        <v>0</v>
      </c>
      <c r="K236" s="205" t="s">
        <v>181</v>
      </c>
      <c r="L236" s="210"/>
      <c r="M236" s="211" t="s">
        <v>19</v>
      </c>
      <c r="N236" s="212" t="s">
        <v>47</v>
      </c>
      <c r="O236" s="83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182</v>
      </c>
      <c r="AT236" s="215" t="s">
        <v>177</v>
      </c>
      <c r="AU236" s="215" t="s">
        <v>183</v>
      </c>
      <c r="AY236" s="16" t="s">
        <v>172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84</v>
      </c>
      <c r="BK236" s="216">
        <f>ROUND(I236*H236,2)</f>
        <v>0</v>
      </c>
      <c r="BL236" s="16" t="s">
        <v>184</v>
      </c>
      <c r="BM236" s="215" t="s">
        <v>210</v>
      </c>
    </row>
    <row r="237" s="2" customFormat="1">
      <c r="A237" s="37"/>
      <c r="B237" s="38"/>
      <c r="C237" s="39"/>
      <c r="D237" s="217" t="s">
        <v>186</v>
      </c>
      <c r="E237" s="39"/>
      <c r="F237" s="218" t="s">
        <v>211</v>
      </c>
      <c r="G237" s="39"/>
      <c r="H237" s="39"/>
      <c r="I237" s="219"/>
      <c r="J237" s="39"/>
      <c r="K237" s="39"/>
      <c r="L237" s="43"/>
      <c r="M237" s="220"/>
      <c r="N237" s="221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186</v>
      </c>
      <c r="AU237" s="16" t="s">
        <v>183</v>
      </c>
    </row>
    <row r="238" s="2" customFormat="1" ht="16.5" customHeight="1">
      <c r="A238" s="37"/>
      <c r="B238" s="38"/>
      <c r="C238" s="203" t="s">
        <v>212</v>
      </c>
      <c r="D238" s="203" t="s">
        <v>177</v>
      </c>
      <c r="E238" s="204" t="s">
        <v>192</v>
      </c>
      <c r="F238" s="205" t="s">
        <v>193</v>
      </c>
      <c r="G238" s="206" t="s">
        <v>180</v>
      </c>
      <c r="H238" s="207">
        <v>0.71999999999999997</v>
      </c>
      <c r="I238" s="208"/>
      <c r="J238" s="209">
        <f>ROUND(I238*H238,2)</f>
        <v>0</v>
      </c>
      <c r="K238" s="205" t="s">
        <v>181</v>
      </c>
      <c r="L238" s="210"/>
      <c r="M238" s="211" t="s">
        <v>19</v>
      </c>
      <c r="N238" s="212" t="s">
        <v>47</v>
      </c>
      <c r="O238" s="83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182</v>
      </c>
      <c r="AT238" s="215" t="s">
        <v>177</v>
      </c>
      <c r="AU238" s="215" t="s">
        <v>183</v>
      </c>
      <c r="AY238" s="16" t="s">
        <v>172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84</v>
      </c>
      <c r="BK238" s="216">
        <f>ROUND(I238*H238,2)</f>
        <v>0</v>
      </c>
      <c r="BL238" s="16" t="s">
        <v>184</v>
      </c>
      <c r="BM238" s="215" t="s">
        <v>213</v>
      </c>
    </row>
    <row r="239" s="2" customFormat="1">
      <c r="A239" s="37"/>
      <c r="B239" s="38"/>
      <c r="C239" s="39"/>
      <c r="D239" s="217" t="s">
        <v>186</v>
      </c>
      <c r="E239" s="39"/>
      <c r="F239" s="218" t="s">
        <v>195</v>
      </c>
      <c r="G239" s="39"/>
      <c r="H239" s="39"/>
      <c r="I239" s="219"/>
      <c r="J239" s="39"/>
      <c r="K239" s="39"/>
      <c r="L239" s="43"/>
      <c r="M239" s="220"/>
      <c r="N239" s="221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186</v>
      </c>
      <c r="AU239" s="16" t="s">
        <v>183</v>
      </c>
    </row>
    <row r="240" s="12" customFormat="1" ht="22.8" customHeight="1">
      <c r="A240" s="12"/>
      <c r="B240" s="187"/>
      <c r="C240" s="188"/>
      <c r="D240" s="189" t="s">
        <v>75</v>
      </c>
      <c r="E240" s="201" t="s">
        <v>214</v>
      </c>
      <c r="F240" s="201" t="s">
        <v>215</v>
      </c>
      <c r="G240" s="188"/>
      <c r="H240" s="188"/>
      <c r="I240" s="191"/>
      <c r="J240" s="202">
        <f>BK240</f>
        <v>0</v>
      </c>
      <c r="K240" s="188"/>
      <c r="L240" s="193"/>
      <c r="M240" s="194"/>
      <c r="N240" s="195"/>
      <c r="O240" s="195"/>
      <c r="P240" s="196">
        <f>P241+P255</f>
        <v>0</v>
      </c>
      <c r="Q240" s="195"/>
      <c r="R240" s="196">
        <f>R241+R255</f>
        <v>0</v>
      </c>
      <c r="S240" s="195"/>
      <c r="T240" s="197">
        <f>T241+T255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84</v>
      </c>
      <c r="AT240" s="199" t="s">
        <v>75</v>
      </c>
      <c r="AU240" s="199" t="s">
        <v>84</v>
      </c>
      <c r="AY240" s="198" t="s">
        <v>172</v>
      </c>
      <c r="BK240" s="200">
        <f>BK241+BK255</f>
        <v>0</v>
      </c>
    </row>
    <row r="241" s="12" customFormat="1" ht="20.88" customHeight="1">
      <c r="A241" s="12"/>
      <c r="B241" s="187"/>
      <c r="C241" s="188"/>
      <c r="D241" s="189" t="s">
        <v>75</v>
      </c>
      <c r="E241" s="201" t="s">
        <v>216</v>
      </c>
      <c r="F241" s="201" t="s">
        <v>217</v>
      </c>
      <c r="G241" s="188"/>
      <c r="H241" s="188"/>
      <c r="I241" s="191"/>
      <c r="J241" s="202">
        <f>BK241</f>
        <v>0</v>
      </c>
      <c r="K241" s="188"/>
      <c r="L241" s="193"/>
      <c r="M241" s="194"/>
      <c r="N241" s="195"/>
      <c r="O241" s="195"/>
      <c r="P241" s="196">
        <f>SUM(P242:P254)</f>
        <v>0</v>
      </c>
      <c r="Q241" s="195"/>
      <c r="R241" s="196">
        <f>SUM(R242:R254)</f>
        <v>0</v>
      </c>
      <c r="S241" s="195"/>
      <c r="T241" s="197">
        <f>SUM(T242:T254)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8" t="s">
        <v>84</v>
      </c>
      <c r="AT241" s="199" t="s">
        <v>75</v>
      </c>
      <c r="AU241" s="199" t="s">
        <v>86</v>
      </c>
      <c r="AY241" s="198" t="s">
        <v>172</v>
      </c>
      <c r="BK241" s="200">
        <f>SUM(BK242:BK254)</f>
        <v>0</v>
      </c>
    </row>
    <row r="242" s="2" customFormat="1" ht="16.5" customHeight="1">
      <c r="A242" s="37"/>
      <c r="B242" s="38"/>
      <c r="C242" s="203" t="s">
        <v>218</v>
      </c>
      <c r="D242" s="203" t="s">
        <v>177</v>
      </c>
      <c r="E242" s="204" t="s">
        <v>219</v>
      </c>
      <c r="F242" s="205" t="s">
        <v>220</v>
      </c>
      <c r="G242" s="206" t="s">
        <v>180</v>
      </c>
      <c r="H242" s="207">
        <v>3</v>
      </c>
      <c r="I242" s="208"/>
      <c r="J242" s="209">
        <f>ROUND(I242*H242,2)</f>
        <v>0</v>
      </c>
      <c r="K242" s="205" t="s">
        <v>181</v>
      </c>
      <c r="L242" s="210"/>
      <c r="M242" s="211" t="s">
        <v>19</v>
      </c>
      <c r="N242" s="212" t="s">
        <v>47</v>
      </c>
      <c r="O242" s="83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182</v>
      </c>
      <c r="AT242" s="215" t="s">
        <v>177</v>
      </c>
      <c r="AU242" s="215" t="s">
        <v>183</v>
      </c>
      <c r="AY242" s="16" t="s">
        <v>172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84</v>
      </c>
      <c r="BK242" s="216">
        <f>ROUND(I242*H242,2)</f>
        <v>0</v>
      </c>
      <c r="BL242" s="16" t="s">
        <v>184</v>
      </c>
      <c r="BM242" s="215" t="s">
        <v>221</v>
      </c>
    </row>
    <row r="243" s="2" customFormat="1">
      <c r="A243" s="37"/>
      <c r="B243" s="38"/>
      <c r="C243" s="39"/>
      <c r="D243" s="217" t="s">
        <v>186</v>
      </c>
      <c r="E243" s="39"/>
      <c r="F243" s="218" t="s">
        <v>222</v>
      </c>
      <c r="G243" s="39"/>
      <c r="H243" s="39"/>
      <c r="I243" s="219"/>
      <c r="J243" s="39"/>
      <c r="K243" s="39"/>
      <c r="L243" s="43"/>
      <c r="M243" s="220"/>
      <c r="N243" s="221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186</v>
      </c>
      <c r="AU243" s="16" t="s">
        <v>183</v>
      </c>
    </row>
    <row r="244" s="2" customFormat="1" ht="16.5" customHeight="1">
      <c r="A244" s="37"/>
      <c r="B244" s="38"/>
      <c r="C244" s="203" t="s">
        <v>223</v>
      </c>
      <c r="D244" s="203" t="s">
        <v>177</v>
      </c>
      <c r="E244" s="204" t="s">
        <v>224</v>
      </c>
      <c r="F244" s="205" t="s">
        <v>225</v>
      </c>
      <c r="G244" s="206" t="s">
        <v>180</v>
      </c>
      <c r="H244" s="207">
        <v>3</v>
      </c>
      <c r="I244" s="208"/>
      <c r="J244" s="209">
        <f>ROUND(I244*H244,2)</f>
        <v>0</v>
      </c>
      <c r="K244" s="205" t="s">
        <v>181</v>
      </c>
      <c r="L244" s="210"/>
      <c r="M244" s="211" t="s">
        <v>19</v>
      </c>
      <c r="N244" s="212" t="s">
        <v>47</v>
      </c>
      <c r="O244" s="83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5" t="s">
        <v>182</v>
      </c>
      <c r="AT244" s="215" t="s">
        <v>177</v>
      </c>
      <c r="AU244" s="215" t="s">
        <v>183</v>
      </c>
      <c r="AY244" s="16" t="s">
        <v>172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84</v>
      </c>
      <c r="BK244" s="216">
        <f>ROUND(I244*H244,2)</f>
        <v>0</v>
      </c>
      <c r="BL244" s="16" t="s">
        <v>184</v>
      </c>
      <c r="BM244" s="215" t="s">
        <v>226</v>
      </c>
    </row>
    <row r="245" s="2" customFormat="1">
      <c r="A245" s="37"/>
      <c r="B245" s="38"/>
      <c r="C245" s="39"/>
      <c r="D245" s="217" t="s">
        <v>186</v>
      </c>
      <c r="E245" s="39"/>
      <c r="F245" s="218" t="s">
        <v>227</v>
      </c>
      <c r="G245" s="39"/>
      <c r="H245" s="39"/>
      <c r="I245" s="219"/>
      <c r="J245" s="39"/>
      <c r="K245" s="39"/>
      <c r="L245" s="43"/>
      <c r="M245" s="220"/>
      <c r="N245" s="221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186</v>
      </c>
      <c r="AU245" s="16" t="s">
        <v>183</v>
      </c>
    </row>
    <row r="246" s="2" customFormat="1" ht="24.15" customHeight="1">
      <c r="A246" s="37"/>
      <c r="B246" s="38"/>
      <c r="C246" s="203" t="s">
        <v>228</v>
      </c>
      <c r="D246" s="203" t="s">
        <v>177</v>
      </c>
      <c r="E246" s="204" t="s">
        <v>188</v>
      </c>
      <c r="F246" s="205" t="s">
        <v>189</v>
      </c>
      <c r="G246" s="206" t="s">
        <v>180</v>
      </c>
      <c r="H246" s="207">
        <v>3</v>
      </c>
      <c r="I246" s="208"/>
      <c r="J246" s="209">
        <f>ROUND(I246*H246,2)</f>
        <v>0</v>
      </c>
      <c r="K246" s="205" t="s">
        <v>181</v>
      </c>
      <c r="L246" s="210"/>
      <c r="M246" s="211" t="s">
        <v>19</v>
      </c>
      <c r="N246" s="212" t="s">
        <v>47</v>
      </c>
      <c r="O246" s="83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5" t="s">
        <v>182</v>
      </c>
      <c r="AT246" s="215" t="s">
        <v>177</v>
      </c>
      <c r="AU246" s="215" t="s">
        <v>183</v>
      </c>
      <c r="AY246" s="16" t="s">
        <v>172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84</v>
      </c>
      <c r="BK246" s="216">
        <f>ROUND(I246*H246,2)</f>
        <v>0</v>
      </c>
      <c r="BL246" s="16" t="s">
        <v>184</v>
      </c>
      <c r="BM246" s="215" t="s">
        <v>229</v>
      </c>
    </row>
    <row r="247" s="2" customFormat="1">
      <c r="A247" s="37"/>
      <c r="B247" s="38"/>
      <c r="C247" s="39"/>
      <c r="D247" s="217" t="s">
        <v>186</v>
      </c>
      <c r="E247" s="39"/>
      <c r="F247" s="218" t="s">
        <v>191</v>
      </c>
      <c r="G247" s="39"/>
      <c r="H247" s="39"/>
      <c r="I247" s="219"/>
      <c r="J247" s="39"/>
      <c r="K247" s="39"/>
      <c r="L247" s="43"/>
      <c r="M247" s="220"/>
      <c r="N247" s="221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186</v>
      </c>
      <c r="AU247" s="16" t="s">
        <v>183</v>
      </c>
    </row>
    <row r="248" s="2" customFormat="1" ht="16.5" customHeight="1">
      <c r="A248" s="37"/>
      <c r="B248" s="38"/>
      <c r="C248" s="203" t="s">
        <v>8</v>
      </c>
      <c r="D248" s="203" t="s">
        <v>177</v>
      </c>
      <c r="E248" s="204" t="s">
        <v>230</v>
      </c>
      <c r="F248" s="205" t="s">
        <v>231</v>
      </c>
      <c r="G248" s="206" t="s">
        <v>180</v>
      </c>
      <c r="H248" s="207">
        <v>1.52</v>
      </c>
      <c r="I248" s="208"/>
      <c r="J248" s="209">
        <f>ROUND(I248*H248,2)</f>
        <v>0</v>
      </c>
      <c r="K248" s="205" t="s">
        <v>181</v>
      </c>
      <c r="L248" s="210"/>
      <c r="M248" s="211" t="s">
        <v>19</v>
      </c>
      <c r="N248" s="212" t="s">
        <v>47</v>
      </c>
      <c r="O248" s="83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5" t="s">
        <v>182</v>
      </c>
      <c r="AT248" s="215" t="s">
        <v>177</v>
      </c>
      <c r="AU248" s="215" t="s">
        <v>183</v>
      </c>
      <c r="AY248" s="16" t="s">
        <v>172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84</v>
      </c>
      <c r="BK248" s="216">
        <f>ROUND(I248*H248,2)</f>
        <v>0</v>
      </c>
      <c r="BL248" s="16" t="s">
        <v>184</v>
      </c>
      <c r="BM248" s="215" t="s">
        <v>232</v>
      </c>
    </row>
    <row r="249" s="2" customFormat="1">
      <c r="A249" s="37"/>
      <c r="B249" s="38"/>
      <c r="C249" s="39"/>
      <c r="D249" s="217" t="s">
        <v>186</v>
      </c>
      <c r="E249" s="39"/>
      <c r="F249" s="218" t="s">
        <v>233</v>
      </c>
      <c r="G249" s="39"/>
      <c r="H249" s="39"/>
      <c r="I249" s="219"/>
      <c r="J249" s="39"/>
      <c r="K249" s="39"/>
      <c r="L249" s="43"/>
      <c r="M249" s="220"/>
      <c r="N249" s="221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186</v>
      </c>
      <c r="AU249" s="16" t="s">
        <v>183</v>
      </c>
    </row>
    <row r="250" s="2" customFormat="1" ht="16.5" customHeight="1">
      <c r="A250" s="37"/>
      <c r="B250" s="38"/>
      <c r="C250" s="203" t="s">
        <v>234</v>
      </c>
      <c r="D250" s="203" t="s">
        <v>177</v>
      </c>
      <c r="E250" s="204" t="s">
        <v>230</v>
      </c>
      <c r="F250" s="205" t="s">
        <v>231</v>
      </c>
      <c r="G250" s="206" t="s">
        <v>180</v>
      </c>
      <c r="H250" s="207">
        <v>1.52</v>
      </c>
      <c r="I250" s="208"/>
      <c r="J250" s="209">
        <f>ROUND(I250*H250,2)</f>
        <v>0</v>
      </c>
      <c r="K250" s="205" t="s">
        <v>181</v>
      </c>
      <c r="L250" s="210"/>
      <c r="M250" s="211" t="s">
        <v>19</v>
      </c>
      <c r="N250" s="212" t="s">
        <v>47</v>
      </c>
      <c r="O250" s="83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182</v>
      </c>
      <c r="AT250" s="215" t="s">
        <v>177</v>
      </c>
      <c r="AU250" s="215" t="s">
        <v>183</v>
      </c>
      <c r="AY250" s="16" t="s">
        <v>172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84</v>
      </c>
      <c r="BK250" s="216">
        <f>ROUND(I250*H250,2)</f>
        <v>0</v>
      </c>
      <c r="BL250" s="16" t="s">
        <v>184</v>
      </c>
      <c r="BM250" s="215" t="s">
        <v>235</v>
      </c>
    </row>
    <row r="251" s="2" customFormat="1">
      <c r="A251" s="37"/>
      <c r="B251" s="38"/>
      <c r="C251" s="39"/>
      <c r="D251" s="217" t="s">
        <v>186</v>
      </c>
      <c r="E251" s="39"/>
      <c r="F251" s="218" t="s">
        <v>233</v>
      </c>
      <c r="G251" s="39"/>
      <c r="H251" s="39"/>
      <c r="I251" s="219"/>
      <c r="J251" s="39"/>
      <c r="K251" s="39"/>
      <c r="L251" s="43"/>
      <c r="M251" s="220"/>
      <c r="N251" s="221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186</v>
      </c>
      <c r="AU251" s="16" t="s">
        <v>183</v>
      </c>
    </row>
    <row r="252" s="2" customFormat="1" ht="16.5" customHeight="1">
      <c r="A252" s="37"/>
      <c r="B252" s="38"/>
      <c r="C252" s="203" t="s">
        <v>236</v>
      </c>
      <c r="D252" s="203" t="s">
        <v>177</v>
      </c>
      <c r="E252" s="204" t="s">
        <v>230</v>
      </c>
      <c r="F252" s="205" t="s">
        <v>231</v>
      </c>
      <c r="G252" s="206" t="s">
        <v>180</v>
      </c>
      <c r="H252" s="207">
        <v>1.52</v>
      </c>
      <c r="I252" s="208"/>
      <c r="J252" s="209">
        <f>ROUND(I252*H252,2)</f>
        <v>0</v>
      </c>
      <c r="K252" s="205" t="s">
        <v>181</v>
      </c>
      <c r="L252" s="210"/>
      <c r="M252" s="211" t="s">
        <v>19</v>
      </c>
      <c r="N252" s="212" t="s">
        <v>47</v>
      </c>
      <c r="O252" s="83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5" t="s">
        <v>182</v>
      </c>
      <c r="AT252" s="215" t="s">
        <v>177</v>
      </c>
      <c r="AU252" s="215" t="s">
        <v>183</v>
      </c>
      <c r="AY252" s="16" t="s">
        <v>172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84</v>
      </c>
      <c r="BK252" s="216">
        <f>ROUND(I252*H252,2)</f>
        <v>0</v>
      </c>
      <c r="BL252" s="16" t="s">
        <v>184</v>
      </c>
      <c r="BM252" s="215" t="s">
        <v>237</v>
      </c>
    </row>
    <row r="253" s="2" customFormat="1">
      <c r="A253" s="37"/>
      <c r="B253" s="38"/>
      <c r="C253" s="39"/>
      <c r="D253" s="217" t="s">
        <v>186</v>
      </c>
      <c r="E253" s="39"/>
      <c r="F253" s="218" t="s">
        <v>233</v>
      </c>
      <c r="G253" s="39"/>
      <c r="H253" s="39"/>
      <c r="I253" s="219"/>
      <c r="J253" s="39"/>
      <c r="K253" s="39"/>
      <c r="L253" s="43"/>
      <c r="M253" s="220"/>
      <c r="N253" s="221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186</v>
      </c>
      <c r="AU253" s="16" t="s">
        <v>183</v>
      </c>
    </row>
    <row r="254" s="2" customFormat="1" ht="16.5" customHeight="1">
      <c r="A254" s="37"/>
      <c r="B254" s="38"/>
      <c r="C254" s="203" t="s">
        <v>238</v>
      </c>
      <c r="D254" s="203" t="s">
        <v>177</v>
      </c>
      <c r="E254" s="204" t="s">
        <v>239</v>
      </c>
      <c r="F254" s="205" t="s">
        <v>240</v>
      </c>
      <c r="G254" s="206" t="s">
        <v>180</v>
      </c>
      <c r="H254" s="207">
        <v>3</v>
      </c>
      <c r="I254" s="208"/>
      <c r="J254" s="209">
        <f>ROUND(I254*H254,2)</f>
        <v>0</v>
      </c>
      <c r="K254" s="205" t="s">
        <v>181</v>
      </c>
      <c r="L254" s="210"/>
      <c r="M254" s="211" t="s">
        <v>19</v>
      </c>
      <c r="N254" s="212" t="s">
        <v>47</v>
      </c>
      <c r="O254" s="83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5" t="s">
        <v>182</v>
      </c>
      <c r="AT254" s="215" t="s">
        <v>177</v>
      </c>
      <c r="AU254" s="215" t="s">
        <v>183</v>
      </c>
      <c r="AY254" s="16" t="s">
        <v>172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84</v>
      </c>
      <c r="BK254" s="216">
        <f>ROUND(I254*H254,2)</f>
        <v>0</v>
      </c>
      <c r="BL254" s="16" t="s">
        <v>184</v>
      </c>
      <c r="BM254" s="215" t="s">
        <v>241</v>
      </c>
    </row>
    <row r="255" s="12" customFormat="1" ht="20.88" customHeight="1">
      <c r="A255" s="12"/>
      <c r="B255" s="187"/>
      <c r="C255" s="188"/>
      <c r="D255" s="189" t="s">
        <v>75</v>
      </c>
      <c r="E255" s="201" t="s">
        <v>242</v>
      </c>
      <c r="F255" s="201" t="s">
        <v>243</v>
      </c>
      <c r="G255" s="188"/>
      <c r="H255" s="188"/>
      <c r="I255" s="191"/>
      <c r="J255" s="202">
        <f>BK255</f>
        <v>0</v>
      </c>
      <c r="K255" s="188"/>
      <c r="L255" s="193"/>
      <c r="M255" s="194"/>
      <c r="N255" s="195"/>
      <c r="O255" s="195"/>
      <c r="P255" s="196">
        <f>P256</f>
        <v>0</v>
      </c>
      <c r="Q255" s="195"/>
      <c r="R255" s="196">
        <f>R256</f>
        <v>0</v>
      </c>
      <c r="S255" s="195"/>
      <c r="T255" s="197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8" t="s">
        <v>84</v>
      </c>
      <c r="AT255" s="199" t="s">
        <v>75</v>
      </c>
      <c r="AU255" s="199" t="s">
        <v>86</v>
      </c>
      <c r="AY255" s="198" t="s">
        <v>172</v>
      </c>
      <c r="BK255" s="200">
        <f>BK256</f>
        <v>0</v>
      </c>
    </row>
    <row r="256" s="2" customFormat="1" ht="16.5" customHeight="1">
      <c r="A256" s="37"/>
      <c r="B256" s="38"/>
      <c r="C256" s="203" t="s">
        <v>244</v>
      </c>
      <c r="D256" s="203" t="s">
        <v>177</v>
      </c>
      <c r="E256" s="204" t="s">
        <v>245</v>
      </c>
      <c r="F256" s="205" t="s">
        <v>246</v>
      </c>
      <c r="G256" s="206" t="s">
        <v>180</v>
      </c>
      <c r="H256" s="207">
        <v>3</v>
      </c>
      <c r="I256" s="208"/>
      <c r="J256" s="209">
        <f>ROUND(I256*H256,2)</f>
        <v>0</v>
      </c>
      <c r="K256" s="205" t="s">
        <v>181</v>
      </c>
      <c r="L256" s="210"/>
      <c r="M256" s="211" t="s">
        <v>19</v>
      </c>
      <c r="N256" s="212" t="s">
        <v>47</v>
      </c>
      <c r="O256" s="83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182</v>
      </c>
      <c r="AT256" s="215" t="s">
        <v>177</v>
      </c>
      <c r="AU256" s="215" t="s">
        <v>183</v>
      </c>
      <c r="AY256" s="16" t="s">
        <v>172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84</v>
      </c>
      <c r="BK256" s="216">
        <f>ROUND(I256*H256,2)</f>
        <v>0</v>
      </c>
      <c r="BL256" s="16" t="s">
        <v>184</v>
      </c>
      <c r="BM256" s="215" t="s">
        <v>247</v>
      </c>
    </row>
    <row r="257" s="12" customFormat="1" ht="22.8" customHeight="1">
      <c r="A257" s="12"/>
      <c r="B257" s="187"/>
      <c r="C257" s="188"/>
      <c r="D257" s="189" t="s">
        <v>75</v>
      </c>
      <c r="E257" s="201" t="s">
        <v>248</v>
      </c>
      <c r="F257" s="201" t="s">
        <v>249</v>
      </c>
      <c r="G257" s="188"/>
      <c r="H257" s="188"/>
      <c r="I257" s="191"/>
      <c r="J257" s="202">
        <f>BK257</f>
        <v>0</v>
      </c>
      <c r="K257" s="188"/>
      <c r="L257" s="193"/>
      <c r="M257" s="194"/>
      <c r="N257" s="195"/>
      <c r="O257" s="195"/>
      <c r="P257" s="196">
        <f>P258+P263+P268</f>
        <v>0</v>
      </c>
      <c r="Q257" s="195"/>
      <c r="R257" s="196">
        <f>R258+R263+R268</f>
        <v>0</v>
      </c>
      <c r="S257" s="195"/>
      <c r="T257" s="197">
        <f>T258+T263+T268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8" t="s">
        <v>84</v>
      </c>
      <c r="AT257" s="199" t="s">
        <v>75</v>
      </c>
      <c r="AU257" s="199" t="s">
        <v>84</v>
      </c>
      <c r="AY257" s="198" t="s">
        <v>172</v>
      </c>
      <c r="BK257" s="200">
        <f>BK258+BK263+BK268</f>
        <v>0</v>
      </c>
    </row>
    <row r="258" s="12" customFormat="1" ht="20.88" customHeight="1">
      <c r="A258" s="12"/>
      <c r="B258" s="187"/>
      <c r="C258" s="188"/>
      <c r="D258" s="189" t="s">
        <v>75</v>
      </c>
      <c r="E258" s="201" t="s">
        <v>175</v>
      </c>
      <c r="F258" s="201" t="s">
        <v>176</v>
      </c>
      <c r="G258" s="188"/>
      <c r="H258" s="188"/>
      <c r="I258" s="191"/>
      <c r="J258" s="202">
        <f>BK258</f>
        <v>0</v>
      </c>
      <c r="K258" s="188"/>
      <c r="L258" s="193"/>
      <c r="M258" s="194"/>
      <c r="N258" s="195"/>
      <c r="O258" s="195"/>
      <c r="P258" s="196">
        <f>SUM(P259:P262)</f>
        <v>0</v>
      </c>
      <c r="Q258" s="195"/>
      <c r="R258" s="196">
        <f>SUM(R259:R262)</f>
        <v>0</v>
      </c>
      <c r="S258" s="195"/>
      <c r="T258" s="197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8" t="s">
        <v>84</v>
      </c>
      <c r="AT258" s="199" t="s">
        <v>75</v>
      </c>
      <c r="AU258" s="199" t="s">
        <v>86</v>
      </c>
      <c r="AY258" s="198" t="s">
        <v>172</v>
      </c>
      <c r="BK258" s="200">
        <f>SUM(BK259:BK262)</f>
        <v>0</v>
      </c>
    </row>
    <row r="259" s="2" customFormat="1" ht="16.5" customHeight="1">
      <c r="A259" s="37"/>
      <c r="B259" s="38"/>
      <c r="C259" s="203" t="s">
        <v>250</v>
      </c>
      <c r="D259" s="203" t="s">
        <v>177</v>
      </c>
      <c r="E259" s="204" t="s">
        <v>251</v>
      </c>
      <c r="F259" s="205" t="s">
        <v>220</v>
      </c>
      <c r="G259" s="206" t="s">
        <v>180</v>
      </c>
      <c r="H259" s="207">
        <v>1</v>
      </c>
      <c r="I259" s="208"/>
      <c r="J259" s="209">
        <f>ROUND(I259*H259,2)</f>
        <v>0</v>
      </c>
      <c r="K259" s="205" t="s">
        <v>181</v>
      </c>
      <c r="L259" s="210"/>
      <c r="M259" s="211" t="s">
        <v>19</v>
      </c>
      <c r="N259" s="212" t="s">
        <v>47</v>
      </c>
      <c r="O259" s="83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5" t="s">
        <v>182</v>
      </c>
      <c r="AT259" s="215" t="s">
        <v>177</v>
      </c>
      <c r="AU259" s="215" t="s">
        <v>183</v>
      </c>
      <c r="AY259" s="16" t="s">
        <v>172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84</v>
      </c>
      <c r="BK259" s="216">
        <f>ROUND(I259*H259,2)</f>
        <v>0</v>
      </c>
      <c r="BL259" s="16" t="s">
        <v>184</v>
      </c>
      <c r="BM259" s="215" t="s">
        <v>252</v>
      </c>
    </row>
    <row r="260" s="2" customFormat="1">
      <c r="A260" s="37"/>
      <c r="B260" s="38"/>
      <c r="C260" s="39"/>
      <c r="D260" s="217" t="s">
        <v>186</v>
      </c>
      <c r="E260" s="39"/>
      <c r="F260" s="218" t="s">
        <v>253</v>
      </c>
      <c r="G260" s="39"/>
      <c r="H260" s="39"/>
      <c r="I260" s="219"/>
      <c r="J260" s="39"/>
      <c r="K260" s="39"/>
      <c r="L260" s="43"/>
      <c r="M260" s="220"/>
      <c r="N260" s="221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186</v>
      </c>
      <c r="AU260" s="16" t="s">
        <v>183</v>
      </c>
    </row>
    <row r="261" s="2" customFormat="1" ht="16.5" customHeight="1">
      <c r="A261" s="37"/>
      <c r="B261" s="38"/>
      <c r="C261" s="203" t="s">
        <v>7</v>
      </c>
      <c r="D261" s="203" t="s">
        <v>177</v>
      </c>
      <c r="E261" s="204" t="s">
        <v>192</v>
      </c>
      <c r="F261" s="205" t="s">
        <v>193</v>
      </c>
      <c r="G261" s="206" t="s">
        <v>180</v>
      </c>
      <c r="H261" s="207">
        <v>1.4199999999999999</v>
      </c>
      <c r="I261" s="208"/>
      <c r="J261" s="209">
        <f>ROUND(I261*H261,2)</f>
        <v>0</v>
      </c>
      <c r="K261" s="205" t="s">
        <v>181</v>
      </c>
      <c r="L261" s="210"/>
      <c r="M261" s="211" t="s">
        <v>19</v>
      </c>
      <c r="N261" s="212" t="s">
        <v>47</v>
      </c>
      <c r="O261" s="83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5" t="s">
        <v>182</v>
      </c>
      <c r="AT261" s="215" t="s">
        <v>177</v>
      </c>
      <c r="AU261" s="215" t="s">
        <v>183</v>
      </c>
      <c r="AY261" s="16" t="s">
        <v>172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84</v>
      </c>
      <c r="BK261" s="216">
        <f>ROUND(I261*H261,2)</f>
        <v>0</v>
      </c>
      <c r="BL261" s="16" t="s">
        <v>184</v>
      </c>
      <c r="BM261" s="215" t="s">
        <v>254</v>
      </c>
    </row>
    <row r="262" s="2" customFormat="1">
      <c r="A262" s="37"/>
      <c r="B262" s="38"/>
      <c r="C262" s="39"/>
      <c r="D262" s="217" t="s">
        <v>186</v>
      </c>
      <c r="E262" s="39"/>
      <c r="F262" s="218" t="s">
        <v>195</v>
      </c>
      <c r="G262" s="39"/>
      <c r="H262" s="39"/>
      <c r="I262" s="219"/>
      <c r="J262" s="39"/>
      <c r="K262" s="39"/>
      <c r="L262" s="43"/>
      <c r="M262" s="220"/>
      <c r="N262" s="221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186</v>
      </c>
      <c r="AU262" s="16" t="s">
        <v>183</v>
      </c>
    </row>
    <row r="263" s="12" customFormat="1" ht="20.88" customHeight="1">
      <c r="A263" s="12"/>
      <c r="B263" s="187"/>
      <c r="C263" s="188"/>
      <c r="D263" s="189" t="s">
        <v>75</v>
      </c>
      <c r="E263" s="201" t="s">
        <v>175</v>
      </c>
      <c r="F263" s="201" t="s">
        <v>176</v>
      </c>
      <c r="G263" s="188"/>
      <c r="H263" s="188"/>
      <c r="I263" s="191"/>
      <c r="J263" s="202">
        <f>BK263</f>
        <v>0</v>
      </c>
      <c r="K263" s="188"/>
      <c r="L263" s="193"/>
      <c r="M263" s="194"/>
      <c r="N263" s="195"/>
      <c r="O263" s="195"/>
      <c r="P263" s="196">
        <f>SUM(P264:P267)</f>
        <v>0</v>
      </c>
      <c r="Q263" s="195"/>
      <c r="R263" s="196">
        <f>SUM(R264:R267)</f>
        <v>0</v>
      </c>
      <c r="S263" s="195"/>
      <c r="T263" s="197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8" t="s">
        <v>84</v>
      </c>
      <c r="AT263" s="199" t="s">
        <v>75</v>
      </c>
      <c r="AU263" s="199" t="s">
        <v>86</v>
      </c>
      <c r="AY263" s="198" t="s">
        <v>172</v>
      </c>
      <c r="BK263" s="200">
        <f>SUM(BK264:BK267)</f>
        <v>0</v>
      </c>
    </row>
    <row r="264" s="2" customFormat="1" ht="16.5" customHeight="1">
      <c r="A264" s="37"/>
      <c r="B264" s="38"/>
      <c r="C264" s="203" t="s">
        <v>255</v>
      </c>
      <c r="D264" s="203" t="s">
        <v>177</v>
      </c>
      <c r="E264" s="204" t="s">
        <v>256</v>
      </c>
      <c r="F264" s="205" t="s">
        <v>257</v>
      </c>
      <c r="G264" s="206" t="s">
        <v>180</v>
      </c>
      <c r="H264" s="207">
        <v>1</v>
      </c>
      <c r="I264" s="208"/>
      <c r="J264" s="209">
        <f>ROUND(I264*H264,2)</f>
        <v>0</v>
      </c>
      <c r="K264" s="205" t="s">
        <v>181</v>
      </c>
      <c r="L264" s="210"/>
      <c r="M264" s="211" t="s">
        <v>19</v>
      </c>
      <c r="N264" s="212" t="s">
        <v>47</v>
      </c>
      <c r="O264" s="83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5" t="s">
        <v>182</v>
      </c>
      <c r="AT264" s="215" t="s">
        <v>177</v>
      </c>
      <c r="AU264" s="215" t="s">
        <v>183</v>
      </c>
      <c r="AY264" s="16" t="s">
        <v>172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84</v>
      </c>
      <c r="BK264" s="216">
        <f>ROUND(I264*H264,2)</f>
        <v>0</v>
      </c>
      <c r="BL264" s="16" t="s">
        <v>184</v>
      </c>
      <c r="BM264" s="215" t="s">
        <v>258</v>
      </c>
    </row>
    <row r="265" s="2" customFormat="1">
      <c r="A265" s="37"/>
      <c r="B265" s="38"/>
      <c r="C265" s="39"/>
      <c r="D265" s="217" t="s">
        <v>186</v>
      </c>
      <c r="E265" s="39"/>
      <c r="F265" s="218" t="s">
        <v>259</v>
      </c>
      <c r="G265" s="39"/>
      <c r="H265" s="39"/>
      <c r="I265" s="219"/>
      <c r="J265" s="39"/>
      <c r="K265" s="39"/>
      <c r="L265" s="43"/>
      <c r="M265" s="220"/>
      <c r="N265" s="221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186</v>
      </c>
      <c r="AU265" s="16" t="s">
        <v>183</v>
      </c>
    </row>
    <row r="266" s="2" customFormat="1" ht="16.5" customHeight="1">
      <c r="A266" s="37"/>
      <c r="B266" s="38"/>
      <c r="C266" s="203" t="s">
        <v>260</v>
      </c>
      <c r="D266" s="203" t="s">
        <v>177</v>
      </c>
      <c r="E266" s="204" t="s">
        <v>192</v>
      </c>
      <c r="F266" s="205" t="s">
        <v>193</v>
      </c>
      <c r="G266" s="206" t="s">
        <v>180</v>
      </c>
      <c r="H266" s="207">
        <v>0.71999999999999997</v>
      </c>
      <c r="I266" s="208"/>
      <c r="J266" s="209">
        <f>ROUND(I266*H266,2)</f>
        <v>0</v>
      </c>
      <c r="K266" s="205" t="s">
        <v>181</v>
      </c>
      <c r="L266" s="210"/>
      <c r="M266" s="211" t="s">
        <v>19</v>
      </c>
      <c r="N266" s="212" t="s">
        <v>47</v>
      </c>
      <c r="O266" s="83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5" t="s">
        <v>182</v>
      </c>
      <c r="AT266" s="215" t="s">
        <v>177</v>
      </c>
      <c r="AU266" s="215" t="s">
        <v>183</v>
      </c>
      <c r="AY266" s="16" t="s">
        <v>172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84</v>
      </c>
      <c r="BK266" s="216">
        <f>ROUND(I266*H266,2)</f>
        <v>0</v>
      </c>
      <c r="BL266" s="16" t="s">
        <v>184</v>
      </c>
      <c r="BM266" s="215" t="s">
        <v>261</v>
      </c>
    </row>
    <row r="267" s="2" customFormat="1">
      <c r="A267" s="37"/>
      <c r="B267" s="38"/>
      <c r="C267" s="39"/>
      <c r="D267" s="217" t="s">
        <v>186</v>
      </c>
      <c r="E267" s="39"/>
      <c r="F267" s="218" t="s">
        <v>195</v>
      </c>
      <c r="G267" s="39"/>
      <c r="H267" s="39"/>
      <c r="I267" s="219"/>
      <c r="J267" s="39"/>
      <c r="K267" s="39"/>
      <c r="L267" s="43"/>
      <c r="M267" s="220"/>
      <c r="N267" s="221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186</v>
      </c>
      <c r="AU267" s="16" t="s">
        <v>183</v>
      </c>
    </row>
    <row r="268" s="12" customFormat="1" ht="20.88" customHeight="1">
      <c r="A268" s="12"/>
      <c r="B268" s="187"/>
      <c r="C268" s="188"/>
      <c r="D268" s="189" t="s">
        <v>75</v>
      </c>
      <c r="E268" s="201" t="s">
        <v>242</v>
      </c>
      <c r="F268" s="201" t="s">
        <v>243</v>
      </c>
      <c r="G268" s="188"/>
      <c r="H268" s="188"/>
      <c r="I268" s="191"/>
      <c r="J268" s="202">
        <f>BK268</f>
        <v>0</v>
      </c>
      <c r="K268" s="188"/>
      <c r="L268" s="193"/>
      <c r="M268" s="194"/>
      <c r="N268" s="195"/>
      <c r="O268" s="195"/>
      <c r="P268" s="196">
        <f>P269</f>
        <v>0</v>
      </c>
      <c r="Q268" s="195"/>
      <c r="R268" s="196">
        <f>R269</f>
        <v>0</v>
      </c>
      <c r="S268" s="195"/>
      <c r="T268" s="197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8" t="s">
        <v>84</v>
      </c>
      <c r="AT268" s="199" t="s">
        <v>75</v>
      </c>
      <c r="AU268" s="199" t="s">
        <v>86</v>
      </c>
      <c r="AY268" s="198" t="s">
        <v>172</v>
      </c>
      <c r="BK268" s="200">
        <f>BK269</f>
        <v>0</v>
      </c>
    </row>
    <row r="269" s="2" customFormat="1" ht="24.15" customHeight="1">
      <c r="A269" s="37"/>
      <c r="B269" s="38"/>
      <c r="C269" s="203" t="s">
        <v>262</v>
      </c>
      <c r="D269" s="203" t="s">
        <v>177</v>
      </c>
      <c r="E269" s="204" t="s">
        <v>263</v>
      </c>
      <c r="F269" s="205" t="s">
        <v>264</v>
      </c>
      <c r="G269" s="206" t="s">
        <v>180</v>
      </c>
      <c r="H269" s="207">
        <v>1</v>
      </c>
      <c r="I269" s="208"/>
      <c r="J269" s="209">
        <f>ROUND(I269*H269,2)</f>
        <v>0</v>
      </c>
      <c r="K269" s="205" t="s">
        <v>181</v>
      </c>
      <c r="L269" s="210"/>
      <c r="M269" s="211" t="s">
        <v>19</v>
      </c>
      <c r="N269" s="212" t="s">
        <v>47</v>
      </c>
      <c r="O269" s="83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5" t="s">
        <v>182</v>
      </c>
      <c r="AT269" s="215" t="s">
        <v>177</v>
      </c>
      <c r="AU269" s="215" t="s">
        <v>183</v>
      </c>
      <c r="AY269" s="16" t="s">
        <v>172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84</v>
      </c>
      <c r="BK269" s="216">
        <f>ROUND(I269*H269,2)</f>
        <v>0</v>
      </c>
      <c r="BL269" s="16" t="s">
        <v>184</v>
      </c>
      <c r="BM269" s="215" t="s">
        <v>265</v>
      </c>
    </row>
    <row r="270" s="12" customFormat="1" ht="22.8" customHeight="1">
      <c r="A270" s="12"/>
      <c r="B270" s="187"/>
      <c r="C270" s="188"/>
      <c r="D270" s="189" t="s">
        <v>75</v>
      </c>
      <c r="E270" s="201" t="s">
        <v>266</v>
      </c>
      <c r="F270" s="201" t="s">
        <v>267</v>
      </c>
      <c r="G270" s="188"/>
      <c r="H270" s="188"/>
      <c r="I270" s="191"/>
      <c r="J270" s="202">
        <f>BK270</f>
        <v>0</v>
      </c>
      <c r="K270" s="188"/>
      <c r="L270" s="193"/>
      <c r="M270" s="194"/>
      <c r="N270" s="195"/>
      <c r="O270" s="195"/>
      <c r="P270" s="196">
        <f>P271+P276</f>
        <v>0</v>
      </c>
      <c r="Q270" s="195"/>
      <c r="R270" s="196">
        <f>R271+R276</f>
        <v>0</v>
      </c>
      <c r="S270" s="195"/>
      <c r="T270" s="197">
        <f>T271+T276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8" t="s">
        <v>84</v>
      </c>
      <c r="AT270" s="199" t="s">
        <v>75</v>
      </c>
      <c r="AU270" s="199" t="s">
        <v>84</v>
      </c>
      <c r="AY270" s="198" t="s">
        <v>172</v>
      </c>
      <c r="BK270" s="200">
        <f>BK271+BK276</f>
        <v>0</v>
      </c>
    </row>
    <row r="271" s="12" customFormat="1" ht="20.88" customHeight="1">
      <c r="A271" s="12"/>
      <c r="B271" s="187"/>
      <c r="C271" s="188"/>
      <c r="D271" s="189" t="s">
        <v>75</v>
      </c>
      <c r="E271" s="201" t="s">
        <v>175</v>
      </c>
      <c r="F271" s="201" t="s">
        <v>176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SUM(P272:P275)</f>
        <v>0</v>
      </c>
      <c r="Q271" s="195"/>
      <c r="R271" s="196">
        <f>SUM(R272:R275)</f>
        <v>0</v>
      </c>
      <c r="S271" s="195"/>
      <c r="T271" s="197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8" t="s">
        <v>84</v>
      </c>
      <c r="AT271" s="199" t="s">
        <v>75</v>
      </c>
      <c r="AU271" s="199" t="s">
        <v>86</v>
      </c>
      <c r="AY271" s="198" t="s">
        <v>172</v>
      </c>
      <c r="BK271" s="200">
        <f>SUM(BK272:BK275)</f>
        <v>0</v>
      </c>
    </row>
    <row r="272" s="2" customFormat="1" ht="16.5" customHeight="1">
      <c r="A272" s="37"/>
      <c r="B272" s="38"/>
      <c r="C272" s="203" t="s">
        <v>268</v>
      </c>
      <c r="D272" s="203" t="s">
        <v>177</v>
      </c>
      <c r="E272" s="204" t="s">
        <v>269</v>
      </c>
      <c r="F272" s="205" t="s">
        <v>257</v>
      </c>
      <c r="G272" s="206" t="s">
        <v>180</v>
      </c>
      <c r="H272" s="207">
        <v>1</v>
      </c>
      <c r="I272" s="208"/>
      <c r="J272" s="209">
        <f>ROUND(I272*H272,2)</f>
        <v>0</v>
      </c>
      <c r="K272" s="205" t="s">
        <v>181</v>
      </c>
      <c r="L272" s="210"/>
      <c r="M272" s="211" t="s">
        <v>19</v>
      </c>
      <c r="N272" s="212" t="s">
        <v>47</v>
      </c>
      <c r="O272" s="83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5" t="s">
        <v>182</v>
      </c>
      <c r="AT272" s="215" t="s">
        <v>177</v>
      </c>
      <c r="AU272" s="215" t="s">
        <v>183</v>
      </c>
      <c r="AY272" s="16" t="s">
        <v>172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84</v>
      </c>
      <c r="BK272" s="216">
        <f>ROUND(I272*H272,2)</f>
        <v>0</v>
      </c>
      <c r="BL272" s="16" t="s">
        <v>184</v>
      </c>
      <c r="BM272" s="215" t="s">
        <v>270</v>
      </c>
    </row>
    <row r="273" s="2" customFormat="1">
      <c r="A273" s="37"/>
      <c r="B273" s="38"/>
      <c r="C273" s="39"/>
      <c r="D273" s="217" t="s">
        <v>186</v>
      </c>
      <c r="E273" s="39"/>
      <c r="F273" s="218" t="s">
        <v>271</v>
      </c>
      <c r="G273" s="39"/>
      <c r="H273" s="39"/>
      <c r="I273" s="219"/>
      <c r="J273" s="39"/>
      <c r="K273" s="39"/>
      <c r="L273" s="43"/>
      <c r="M273" s="220"/>
      <c r="N273" s="221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186</v>
      </c>
      <c r="AU273" s="16" t="s">
        <v>183</v>
      </c>
    </row>
    <row r="274" s="2" customFormat="1" ht="16.5" customHeight="1">
      <c r="A274" s="37"/>
      <c r="B274" s="38"/>
      <c r="C274" s="203" t="s">
        <v>272</v>
      </c>
      <c r="D274" s="203" t="s">
        <v>177</v>
      </c>
      <c r="E274" s="204" t="s">
        <v>273</v>
      </c>
      <c r="F274" s="205" t="s">
        <v>193</v>
      </c>
      <c r="G274" s="206" t="s">
        <v>180</v>
      </c>
      <c r="H274" s="207">
        <v>1.8999999999999999</v>
      </c>
      <c r="I274" s="208"/>
      <c r="J274" s="209">
        <f>ROUND(I274*H274,2)</f>
        <v>0</v>
      </c>
      <c r="K274" s="205" t="s">
        <v>181</v>
      </c>
      <c r="L274" s="210"/>
      <c r="M274" s="211" t="s">
        <v>19</v>
      </c>
      <c r="N274" s="212" t="s">
        <v>47</v>
      </c>
      <c r="O274" s="83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5" t="s">
        <v>182</v>
      </c>
      <c r="AT274" s="215" t="s">
        <v>177</v>
      </c>
      <c r="AU274" s="215" t="s">
        <v>183</v>
      </c>
      <c r="AY274" s="16" t="s">
        <v>172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84</v>
      </c>
      <c r="BK274" s="216">
        <f>ROUND(I274*H274,2)</f>
        <v>0</v>
      </c>
      <c r="BL274" s="16" t="s">
        <v>184</v>
      </c>
      <c r="BM274" s="215" t="s">
        <v>274</v>
      </c>
    </row>
    <row r="275" s="2" customFormat="1">
      <c r="A275" s="37"/>
      <c r="B275" s="38"/>
      <c r="C275" s="39"/>
      <c r="D275" s="217" t="s">
        <v>186</v>
      </c>
      <c r="E275" s="39"/>
      <c r="F275" s="218" t="s">
        <v>275</v>
      </c>
      <c r="G275" s="39"/>
      <c r="H275" s="39"/>
      <c r="I275" s="219"/>
      <c r="J275" s="39"/>
      <c r="K275" s="39"/>
      <c r="L275" s="43"/>
      <c r="M275" s="220"/>
      <c r="N275" s="221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186</v>
      </c>
      <c r="AU275" s="16" t="s">
        <v>183</v>
      </c>
    </row>
    <row r="276" s="12" customFormat="1" ht="20.88" customHeight="1">
      <c r="A276" s="12"/>
      <c r="B276" s="187"/>
      <c r="C276" s="188"/>
      <c r="D276" s="189" t="s">
        <v>75</v>
      </c>
      <c r="E276" s="201" t="s">
        <v>276</v>
      </c>
      <c r="F276" s="201" t="s">
        <v>277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SUM(P277:P282)</f>
        <v>0</v>
      </c>
      <c r="Q276" s="195"/>
      <c r="R276" s="196">
        <f>SUM(R277:R282)</f>
        <v>0</v>
      </c>
      <c r="S276" s="195"/>
      <c r="T276" s="197">
        <f>SUM(T277:T282)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8" t="s">
        <v>84</v>
      </c>
      <c r="AT276" s="199" t="s">
        <v>75</v>
      </c>
      <c r="AU276" s="199" t="s">
        <v>86</v>
      </c>
      <c r="AY276" s="198" t="s">
        <v>172</v>
      </c>
      <c r="BK276" s="200">
        <f>SUM(BK277:BK282)</f>
        <v>0</v>
      </c>
    </row>
    <row r="277" s="2" customFormat="1" ht="16.5" customHeight="1">
      <c r="A277" s="37"/>
      <c r="B277" s="38"/>
      <c r="C277" s="203" t="s">
        <v>278</v>
      </c>
      <c r="D277" s="203" t="s">
        <v>177</v>
      </c>
      <c r="E277" s="204" t="s">
        <v>279</v>
      </c>
      <c r="F277" s="205" t="s">
        <v>280</v>
      </c>
      <c r="G277" s="206" t="s">
        <v>180</v>
      </c>
      <c r="H277" s="207">
        <v>2</v>
      </c>
      <c r="I277" s="208"/>
      <c r="J277" s="209">
        <f>ROUND(I277*H277,2)</f>
        <v>0</v>
      </c>
      <c r="K277" s="205" t="s">
        <v>181</v>
      </c>
      <c r="L277" s="210"/>
      <c r="M277" s="211" t="s">
        <v>19</v>
      </c>
      <c r="N277" s="212" t="s">
        <v>47</v>
      </c>
      <c r="O277" s="83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5" t="s">
        <v>182</v>
      </c>
      <c r="AT277" s="215" t="s">
        <v>177</v>
      </c>
      <c r="AU277" s="215" t="s">
        <v>183</v>
      </c>
      <c r="AY277" s="16" t="s">
        <v>172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84</v>
      </c>
      <c r="BK277" s="216">
        <f>ROUND(I277*H277,2)</f>
        <v>0</v>
      </c>
      <c r="BL277" s="16" t="s">
        <v>184</v>
      </c>
      <c r="BM277" s="215" t="s">
        <v>281</v>
      </c>
    </row>
    <row r="278" s="2" customFormat="1">
      <c r="A278" s="37"/>
      <c r="B278" s="38"/>
      <c r="C278" s="39"/>
      <c r="D278" s="217" t="s">
        <v>186</v>
      </c>
      <c r="E278" s="39"/>
      <c r="F278" s="218" t="s">
        <v>282</v>
      </c>
      <c r="G278" s="39"/>
      <c r="H278" s="39"/>
      <c r="I278" s="219"/>
      <c r="J278" s="39"/>
      <c r="K278" s="39"/>
      <c r="L278" s="43"/>
      <c r="M278" s="220"/>
      <c r="N278" s="221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186</v>
      </c>
      <c r="AU278" s="16" t="s">
        <v>183</v>
      </c>
    </row>
    <row r="279" s="2" customFormat="1" ht="16.5" customHeight="1">
      <c r="A279" s="37"/>
      <c r="B279" s="38"/>
      <c r="C279" s="203" t="s">
        <v>283</v>
      </c>
      <c r="D279" s="203" t="s">
        <v>177</v>
      </c>
      <c r="E279" s="204" t="s">
        <v>284</v>
      </c>
      <c r="F279" s="205" t="s">
        <v>231</v>
      </c>
      <c r="G279" s="206" t="s">
        <v>180</v>
      </c>
      <c r="H279" s="207">
        <v>0.59999999999999998</v>
      </c>
      <c r="I279" s="208"/>
      <c r="J279" s="209">
        <f>ROUND(I279*H279,2)</f>
        <v>0</v>
      </c>
      <c r="K279" s="205" t="s">
        <v>181</v>
      </c>
      <c r="L279" s="210"/>
      <c r="M279" s="211" t="s">
        <v>19</v>
      </c>
      <c r="N279" s="212" t="s">
        <v>47</v>
      </c>
      <c r="O279" s="83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5" t="s">
        <v>182</v>
      </c>
      <c r="AT279" s="215" t="s">
        <v>177</v>
      </c>
      <c r="AU279" s="215" t="s">
        <v>183</v>
      </c>
      <c r="AY279" s="16" t="s">
        <v>172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84</v>
      </c>
      <c r="BK279" s="216">
        <f>ROUND(I279*H279,2)</f>
        <v>0</v>
      </c>
      <c r="BL279" s="16" t="s">
        <v>184</v>
      </c>
      <c r="BM279" s="215" t="s">
        <v>285</v>
      </c>
    </row>
    <row r="280" s="2" customFormat="1">
      <c r="A280" s="37"/>
      <c r="B280" s="38"/>
      <c r="C280" s="39"/>
      <c r="D280" s="217" t="s">
        <v>186</v>
      </c>
      <c r="E280" s="39"/>
      <c r="F280" s="218" t="s">
        <v>286</v>
      </c>
      <c r="G280" s="39"/>
      <c r="H280" s="39"/>
      <c r="I280" s="219"/>
      <c r="J280" s="39"/>
      <c r="K280" s="39"/>
      <c r="L280" s="43"/>
      <c r="M280" s="220"/>
      <c r="N280" s="221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186</v>
      </c>
      <c r="AU280" s="16" t="s">
        <v>183</v>
      </c>
    </row>
    <row r="281" s="2" customFormat="1" ht="16.5" customHeight="1">
      <c r="A281" s="37"/>
      <c r="B281" s="38"/>
      <c r="C281" s="203" t="s">
        <v>287</v>
      </c>
      <c r="D281" s="203" t="s">
        <v>177</v>
      </c>
      <c r="E281" s="204" t="s">
        <v>284</v>
      </c>
      <c r="F281" s="205" t="s">
        <v>231</v>
      </c>
      <c r="G281" s="206" t="s">
        <v>180</v>
      </c>
      <c r="H281" s="207">
        <v>0.59999999999999998</v>
      </c>
      <c r="I281" s="208"/>
      <c r="J281" s="209">
        <f>ROUND(I281*H281,2)</f>
        <v>0</v>
      </c>
      <c r="K281" s="205" t="s">
        <v>181</v>
      </c>
      <c r="L281" s="210"/>
      <c r="M281" s="211" t="s">
        <v>19</v>
      </c>
      <c r="N281" s="212" t="s">
        <v>47</v>
      </c>
      <c r="O281" s="83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5" t="s">
        <v>182</v>
      </c>
      <c r="AT281" s="215" t="s">
        <v>177</v>
      </c>
      <c r="AU281" s="215" t="s">
        <v>183</v>
      </c>
      <c r="AY281" s="16" t="s">
        <v>172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84</v>
      </c>
      <c r="BK281" s="216">
        <f>ROUND(I281*H281,2)</f>
        <v>0</v>
      </c>
      <c r="BL281" s="16" t="s">
        <v>184</v>
      </c>
      <c r="BM281" s="215" t="s">
        <v>288</v>
      </c>
    </row>
    <row r="282" s="2" customFormat="1">
      <c r="A282" s="37"/>
      <c r="B282" s="38"/>
      <c r="C282" s="39"/>
      <c r="D282" s="217" t="s">
        <v>186</v>
      </c>
      <c r="E282" s="39"/>
      <c r="F282" s="218" t="s">
        <v>286</v>
      </c>
      <c r="G282" s="39"/>
      <c r="H282" s="39"/>
      <c r="I282" s="219"/>
      <c r="J282" s="39"/>
      <c r="K282" s="39"/>
      <c r="L282" s="43"/>
      <c r="M282" s="220"/>
      <c r="N282" s="221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186</v>
      </c>
      <c r="AU282" s="16" t="s">
        <v>183</v>
      </c>
    </row>
    <row r="283" s="12" customFormat="1" ht="22.8" customHeight="1">
      <c r="A283" s="12"/>
      <c r="B283" s="187"/>
      <c r="C283" s="188"/>
      <c r="D283" s="189" t="s">
        <v>75</v>
      </c>
      <c r="E283" s="201" t="s">
        <v>289</v>
      </c>
      <c r="F283" s="201" t="s">
        <v>290</v>
      </c>
      <c r="G283" s="188"/>
      <c r="H283" s="188"/>
      <c r="I283" s="191"/>
      <c r="J283" s="202">
        <f>BK283</f>
        <v>0</v>
      </c>
      <c r="K283" s="188"/>
      <c r="L283" s="193"/>
      <c r="M283" s="194"/>
      <c r="N283" s="195"/>
      <c r="O283" s="195"/>
      <c r="P283" s="196">
        <f>P284+P291+P298</f>
        <v>0</v>
      </c>
      <c r="Q283" s="195"/>
      <c r="R283" s="196">
        <f>R284+R291+R298</f>
        <v>0</v>
      </c>
      <c r="S283" s="195"/>
      <c r="T283" s="197">
        <f>T284+T291+T298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8" t="s">
        <v>84</v>
      </c>
      <c r="AT283" s="199" t="s">
        <v>75</v>
      </c>
      <c r="AU283" s="199" t="s">
        <v>84</v>
      </c>
      <c r="AY283" s="198" t="s">
        <v>172</v>
      </c>
      <c r="BK283" s="200">
        <f>BK284+BK291+BK298</f>
        <v>0</v>
      </c>
    </row>
    <row r="284" s="12" customFormat="1" ht="20.88" customHeight="1">
      <c r="A284" s="12"/>
      <c r="B284" s="187"/>
      <c r="C284" s="188"/>
      <c r="D284" s="189" t="s">
        <v>75</v>
      </c>
      <c r="E284" s="201" t="s">
        <v>216</v>
      </c>
      <c r="F284" s="201" t="s">
        <v>217</v>
      </c>
      <c r="G284" s="188"/>
      <c r="H284" s="188"/>
      <c r="I284" s="191"/>
      <c r="J284" s="202">
        <f>BK284</f>
        <v>0</v>
      </c>
      <c r="K284" s="188"/>
      <c r="L284" s="193"/>
      <c r="M284" s="194"/>
      <c r="N284" s="195"/>
      <c r="O284" s="195"/>
      <c r="P284" s="196">
        <f>SUM(P285:P290)</f>
        <v>0</v>
      </c>
      <c r="Q284" s="195"/>
      <c r="R284" s="196">
        <f>SUM(R285:R290)</f>
        <v>0</v>
      </c>
      <c r="S284" s="195"/>
      <c r="T284" s="197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8" t="s">
        <v>84</v>
      </c>
      <c r="AT284" s="199" t="s">
        <v>75</v>
      </c>
      <c r="AU284" s="199" t="s">
        <v>86</v>
      </c>
      <c r="AY284" s="198" t="s">
        <v>172</v>
      </c>
      <c r="BK284" s="200">
        <f>SUM(BK285:BK290)</f>
        <v>0</v>
      </c>
    </row>
    <row r="285" s="2" customFormat="1" ht="16.5" customHeight="1">
      <c r="A285" s="37"/>
      <c r="B285" s="38"/>
      <c r="C285" s="203" t="s">
        <v>291</v>
      </c>
      <c r="D285" s="203" t="s">
        <v>177</v>
      </c>
      <c r="E285" s="204" t="s">
        <v>292</v>
      </c>
      <c r="F285" s="205" t="s">
        <v>220</v>
      </c>
      <c r="G285" s="206" t="s">
        <v>180</v>
      </c>
      <c r="H285" s="207">
        <v>1</v>
      </c>
      <c r="I285" s="208"/>
      <c r="J285" s="209">
        <f>ROUND(I285*H285,2)</f>
        <v>0</v>
      </c>
      <c r="K285" s="205" t="s">
        <v>181</v>
      </c>
      <c r="L285" s="210"/>
      <c r="M285" s="211" t="s">
        <v>19</v>
      </c>
      <c r="N285" s="212" t="s">
        <v>47</v>
      </c>
      <c r="O285" s="83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5" t="s">
        <v>182</v>
      </c>
      <c r="AT285" s="215" t="s">
        <v>177</v>
      </c>
      <c r="AU285" s="215" t="s">
        <v>183</v>
      </c>
      <c r="AY285" s="16" t="s">
        <v>172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84</v>
      </c>
      <c r="BK285" s="216">
        <f>ROUND(I285*H285,2)</f>
        <v>0</v>
      </c>
      <c r="BL285" s="16" t="s">
        <v>184</v>
      </c>
      <c r="BM285" s="215" t="s">
        <v>293</v>
      </c>
    </row>
    <row r="286" s="2" customFormat="1">
      <c r="A286" s="37"/>
      <c r="B286" s="38"/>
      <c r="C286" s="39"/>
      <c r="D286" s="217" t="s">
        <v>186</v>
      </c>
      <c r="E286" s="39"/>
      <c r="F286" s="218" t="s">
        <v>294</v>
      </c>
      <c r="G286" s="39"/>
      <c r="H286" s="39"/>
      <c r="I286" s="219"/>
      <c r="J286" s="39"/>
      <c r="K286" s="39"/>
      <c r="L286" s="43"/>
      <c r="M286" s="220"/>
      <c r="N286" s="221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186</v>
      </c>
      <c r="AU286" s="16" t="s">
        <v>183</v>
      </c>
    </row>
    <row r="287" s="2" customFormat="1" ht="24.15" customHeight="1">
      <c r="A287" s="37"/>
      <c r="B287" s="38"/>
      <c r="C287" s="203" t="s">
        <v>295</v>
      </c>
      <c r="D287" s="203" t="s">
        <v>177</v>
      </c>
      <c r="E287" s="204" t="s">
        <v>188</v>
      </c>
      <c r="F287" s="205" t="s">
        <v>189</v>
      </c>
      <c r="G287" s="206" t="s">
        <v>180</v>
      </c>
      <c r="H287" s="207">
        <v>1</v>
      </c>
      <c r="I287" s="208"/>
      <c r="J287" s="209">
        <f>ROUND(I287*H287,2)</f>
        <v>0</v>
      </c>
      <c r="K287" s="205" t="s">
        <v>181</v>
      </c>
      <c r="L287" s="210"/>
      <c r="M287" s="211" t="s">
        <v>19</v>
      </c>
      <c r="N287" s="212" t="s">
        <v>47</v>
      </c>
      <c r="O287" s="83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5" t="s">
        <v>182</v>
      </c>
      <c r="AT287" s="215" t="s">
        <v>177</v>
      </c>
      <c r="AU287" s="215" t="s">
        <v>183</v>
      </c>
      <c r="AY287" s="16" t="s">
        <v>172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84</v>
      </c>
      <c r="BK287" s="216">
        <f>ROUND(I287*H287,2)</f>
        <v>0</v>
      </c>
      <c r="BL287" s="16" t="s">
        <v>184</v>
      </c>
      <c r="BM287" s="215" t="s">
        <v>296</v>
      </c>
    </row>
    <row r="288" s="2" customFormat="1">
      <c r="A288" s="37"/>
      <c r="B288" s="38"/>
      <c r="C288" s="39"/>
      <c r="D288" s="217" t="s">
        <v>186</v>
      </c>
      <c r="E288" s="39"/>
      <c r="F288" s="218" t="s">
        <v>191</v>
      </c>
      <c r="G288" s="39"/>
      <c r="H288" s="39"/>
      <c r="I288" s="219"/>
      <c r="J288" s="39"/>
      <c r="K288" s="39"/>
      <c r="L288" s="43"/>
      <c r="M288" s="220"/>
      <c r="N288" s="221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186</v>
      </c>
      <c r="AU288" s="16" t="s">
        <v>183</v>
      </c>
    </row>
    <row r="289" s="2" customFormat="1" ht="16.5" customHeight="1">
      <c r="A289" s="37"/>
      <c r="B289" s="38"/>
      <c r="C289" s="203" t="s">
        <v>297</v>
      </c>
      <c r="D289" s="203" t="s">
        <v>177</v>
      </c>
      <c r="E289" s="204" t="s">
        <v>192</v>
      </c>
      <c r="F289" s="205" t="s">
        <v>193</v>
      </c>
      <c r="G289" s="206" t="s">
        <v>180</v>
      </c>
      <c r="H289" s="207">
        <v>1.8200000000000001</v>
      </c>
      <c r="I289" s="208"/>
      <c r="J289" s="209">
        <f>ROUND(I289*H289,2)</f>
        <v>0</v>
      </c>
      <c r="K289" s="205" t="s">
        <v>181</v>
      </c>
      <c r="L289" s="210"/>
      <c r="M289" s="211" t="s">
        <v>19</v>
      </c>
      <c r="N289" s="212" t="s">
        <v>47</v>
      </c>
      <c r="O289" s="83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5" t="s">
        <v>182</v>
      </c>
      <c r="AT289" s="215" t="s">
        <v>177</v>
      </c>
      <c r="AU289" s="215" t="s">
        <v>183</v>
      </c>
      <c r="AY289" s="16" t="s">
        <v>172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84</v>
      </c>
      <c r="BK289" s="216">
        <f>ROUND(I289*H289,2)</f>
        <v>0</v>
      </c>
      <c r="BL289" s="16" t="s">
        <v>184</v>
      </c>
      <c r="BM289" s="215" t="s">
        <v>298</v>
      </c>
    </row>
    <row r="290" s="2" customFormat="1">
      <c r="A290" s="37"/>
      <c r="B290" s="38"/>
      <c r="C290" s="39"/>
      <c r="D290" s="217" t="s">
        <v>186</v>
      </c>
      <c r="E290" s="39"/>
      <c r="F290" s="218" t="s">
        <v>195</v>
      </c>
      <c r="G290" s="39"/>
      <c r="H290" s="39"/>
      <c r="I290" s="219"/>
      <c r="J290" s="39"/>
      <c r="K290" s="39"/>
      <c r="L290" s="43"/>
      <c r="M290" s="220"/>
      <c r="N290" s="221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186</v>
      </c>
      <c r="AU290" s="16" t="s">
        <v>183</v>
      </c>
    </row>
    <row r="291" s="12" customFormat="1" ht="20.88" customHeight="1">
      <c r="A291" s="12"/>
      <c r="B291" s="187"/>
      <c r="C291" s="188"/>
      <c r="D291" s="189" t="s">
        <v>75</v>
      </c>
      <c r="E291" s="201" t="s">
        <v>175</v>
      </c>
      <c r="F291" s="201" t="s">
        <v>176</v>
      </c>
      <c r="G291" s="188"/>
      <c r="H291" s="188"/>
      <c r="I291" s="191"/>
      <c r="J291" s="202">
        <f>BK291</f>
        <v>0</v>
      </c>
      <c r="K291" s="188"/>
      <c r="L291" s="193"/>
      <c r="M291" s="194"/>
      <c r="N291" s="195"/>
      <c r="O291" s="195"/>
      <c r="P291" s="196">
        <f>SUM(P292:P297)</f>
        <v>0</v>
      </c>
      <c r="Q291" s="195"/>
      <c r="R291" s="196">
        <f>SUM(R292:R297)</f>
        <v>0</v>
      </c>
      <c r="S291" s="195"/>
      <c r="T291" s="197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8" t="s">
        <v>84</v>
      </c>
      <c r="AT291" s="199" t="s">
        <v>75</v>
      </c>
      <c r="AU291" s="199" t="s">
        <v>86</v>
      </c>
      <c r="AY291" s="198" t="s">
        <v>172</v>
      </c>
      <c r="BK291" s="200">
        <f>SUM(BK292:BK297)</f>
        <v>0</v>
      </c>
    </row>
    <row r="292" s="2" customFormat="1" ht="16.5" customHeight="1">
      <c r="A292" s="37"/>
      <c r="B292" s="38"/>
      <c r="C292" s="203" t="s">
        <v>299</v>
      </c>
      <c r="D292" s="203" t="s">
        <v>177</v>
      </c>
      <c r="E292" s="204" t="s">
        <v>300</v>
      </c>
      <c r="F292" s="205" t="s">
        <v>301</v>
      </c>
      <c r="G292" s="206" t="s">
        <v>180</v>
      </c>
      <c r="H292" s="207">
        <v>1</v>
      </c>
      <c r="I292" s="208"/>
      <c r="J292" s="209">
        <f>ROUND(I292*H292,2)</f>
        <v>0</v>
      </c>
      <c r="K292" s="205" t="s">
        <v>181</v>
      </c>
      <c r="L292" s="210"/>
      <c r="M292" s="211" t="s">
        <v>19</v>
      </c>
      <c r="N292" s="212" t="s">
        <v>47</v>
      </c>
      <c r="O292" s="83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5" t="s">
        <v>182</v>
      </c>
      <c r="AT292" s="215" t="s">
        <v>177</v>
      </c>
      <c r="AU292" s="215" t="s">
        <v>183</v>
      </c>
      <c r="AY292" s="16" t="s">
        <v>172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6" t="s">
        <v>84</v>
      </c>
      <c r="BK292" s="216">
        <f>ROUND(I292*H292,2)</f>
        <v>0</v>
      </c>
      <c r="BL292" s="16" t="s">
        <v>184</v>
      </c>
      <c r="BM292" s="215" t="s">
        <v>302</v>
      </c>
    </row>
    <row r="293" s="2" customFormat="1">
      <c r="A293" s="37"/>
      <c r="B293" s="38"/>
      <c r="C293" s="39"/>
      <c r="D293" s="217" t="s">
        <v>186</v>
      </c>
      <c r="E293" s="39"/>
      <c r="F293" s="218" t="s">
        <v>303</v>
      </c>
      <c r="G293" s="39"/>
      <c r="H293" s="39"/>
      <c r="I293" s="219"/>
      <c r="J293" s="39"/>
      <c r="K293" s="39"/>
      <c r="L293" s="43"/>
      <c r="M293" s="220"/>
      <c r="N293" s="221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186</v>
      </c>
      <c r="AU293" s="16" t="s">
        <v>183</v>
      </c>
    </row>
    <row r="294" s="2" customFormat="1" ht="24.15" customHeight="1">
      <c r="A294" s="37"/>
      <c r="B294" s="38"/>
      <c r="C294" s="203" t="s">
        <v>304</v>
      </c>
      <c r="D294" s="203" t="s">
        <v>177</v>
      </c>
      <c r="E294" s="204" t="s">
        <v>188</v>
      </c>
      <c r="F294" s="205" t="s">
        <v>189</v>
      </c>
      <c r="G294" s="206" t="s">
        <v>180</v>
      </c>
      <c r="H294" s="207">
        <v>1</v>
      </c>
      <c r="I294" s="208"/>
      <c r="J294" s="209">
        <f>ROUND(I294*H294,2)</f>
        <v>0</v>
      </c>
      <c r="K294" s="205" t="s">
        <v>181</v>
      </c>
      <c r="L294" s="210"/>
      <c r="M294" s="211" t="s">
        <v>19</v>
      </c>
      <c r="N294" s="212" t="s">
        <v>47</v>
      </c>
      <c r="O294" s="83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5" t="s">
        <v>182</v>
      </c>
      <c r="AT294" s="215" t="s">
        <v>177</v>
      </c>
      <c r="AU294" s="215" t="s">
        <v>183</v>
      </c>
      <c r="AY294" s="16" t="s">
        <v>172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84</v>
      </c>
      <c r="BK294" s="216">
        <f>ROUND(I294*H294,2)</f>
        <v>0</v>
      </c>
      <c r="BL294" s="16" t="s">
        <v>184</v>
      </c>
      <c r="BM294" s="215" t="s">
        <v>305</v>
      </c>
    </row>
    <row r="295" s="2" customFormat="1">
      <c r="A295" s="37"/>
      <c r="B295" s="38"/>
      <c r="C295" s="39"/>
      <c r="D295" s="217" t="s">
        <v>186</v>
      </c>
      <c r="E295" s="39"/>
      <c r="F295" s="218" t="s">
        <v>191</v>
      </c>
      <c r="G295" s="39"/>
      <c r="H295" s="39"/>
      <c r="I295" s="219"/>
      <c r="J295" s="39"/>
      <c r="K295" s="39"/>
      <c r="L295" s="43"/>
      <c r="M295" s="220"/>
      <c r="N295" s="221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186</v>
      </c>
      <c r="AU295" s="16" t="s">
        <v>183</v>
      </c>
    </row>
    <row r="296" s="2" customFormat="1" ht="16.5" customHeight="1">
      <c r="A296" s="37"/>
      <c r="B296" s="38"/>
      <c r="C296" s="203" t="s">
        <v>306</v>
      </c>
      <c r="D296" s="203" t="s">
        <v>177</v>
      </c>
      <c r="E296" s="204" t="s">
        <v>192</v>
      </c>
      <c r="F296" s="205" t="s">
        <v>193</v>
      </c>
      <c r="G296" s="206" t="s">
        <v>180</v>
      </c>
      <c r="H296" s="207">
        <v>1.52</v>
      </c>
      <c r="I296" s="208"/>
      <c r="J296" s="209">
        <f>ROUND(I296*H296,2)</f>
        <v>0</v>
      </c>
      <c r="K296" s="205" t="s">
        <v>181</v>
      </c>
      <c r="L296" s="210"/>
      <c r="M296" s="211" t="s">
        <v>19</v>
      </c>
      <c r="N296" s="212" t="s">
        <v>47</v>
      </c>
      <c r="O296" s="83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5" t="s">
        <v>182</v>
      </c>
      <c r="AT296" s="215" t="s">
        <v>177</v>
      </c>
      <c r="AU296" s="215" t="s">
        <v>183</v>
      </c>
      <c r="AY296" s="16" t="s">
        <v>172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6" t="s">
        <v>84</v>
      </c>
      <c r="BK296" s="216">
        <f>ROUND(I296*H296,2)</f>
        <v>0</v>
      </c>
      <c r="BL296" s="16" t="s">
        <v>184</v>
      </c>
      <c r="BM296" s="215" t="s">
        <v>307</v>
      </c>
    </row>
    <row r="297" s="2" customFormat="1">
      <c r="A297" s="37"/>
      <c r="B297" s="38"/>
      <c r="C297" s="39"/>
      <c r="D297" s="217" t="s">
        <v>186</v>
      </c>
      <c r="E297" s="39"/>
      <c r="F297" s="218" t="s">
        <v>195</v>
      </c>
      <c r="G297" s="39"/>
      <c r="H297" s="39"/>
      <c r="I297" s="219"/>
      <c r="J297" s="39"/>
      <c r="K297" s="39"/>
      <c r="L297" s="43"/>
      <c r="M297" s="220"/>
      <c r="N297" s="221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186</v>
      </c>
      <c r="AU297" s="16" t="s">
        <v>183</v>
      </c>
    </row>
    <row r="298" s="12" customFormat="1" ht="20.88" customHeight="1">
      <c r="A298" s="12"/>
      <c r="B298" s="187"/>
      <c r="C298" s="188"/>
      <c r="D298" s="189" t="s">
        <v>75</v>
      </c>
      <c r="E298" s="201" t="s">
        <v>242</v>
      </c>
      <c r="F298" s="201" t="s">
        <v>243</v>
      </c>
      <c r="G298" s="188"/>
      <c r="H298" s="188"/>
      <c r="I298" s="191"/>
      <c r="J298" s="202">
        <f>BK298</f>
        <v>0</v>
      </c>
      <c r="K298" s="188"/>
      <c r="L298" s="193"/>
      <c r="M298" s="194"/>
      <c r="N298" s="195"/>
      <c r="O298" s="195"/>
      <c r="P298" s="196">
        <f>P299</f>
        <v>0</v>
      </c>
      <c r="Q298" s="195"/>
      <c r="R298" s="196">
        <f>R299</f>
        <v>0</v>
      </c>
      <c r="S298" s="195"/>
      <c r="T298" s="197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8" t="s">
        <v>84</v>
      </c>
      <c r="AT298" s="199" t="s">
        <v>75</v>
      </c>
      <c r="AU298" s="199" t="s">
        <v>86</v>
      </c>
      <c r="AY298" s="198" t="s">
        <v>172</v>
      </c>
      <c r="BK298" s="200">
        <f>BK299</f>
        <v>0</v>
      </c>
    </row>
    <row r="299" s="2" customFormat="1" ht="16.5" customHeight="1">
      <c r="A299" s="37"/>
      <c r="B299" s="38"/>
      <c r="C299" s="203" t="s">
        <v>308</v>
      </c>
      <c r="D299" s="203" t="s">
        <v>177</v>
      </c>
      <c r="E299" s="204" t="s">
        <v>245</v>
      </c>
      <c r="F299" s="205" t="s">
        <v>246</v>
      </c>
      <c r="G299" s="206" t="s">
        <v>180</v>
      </c>
      <c r="H299" s="207">
        <v>1</v>
      </c>
      <c r="I299" s="208"/>
      <c r="J299" s="209">
        <f>ROUND(I299*H299,2)</f>
        <v>0</v>
      </c>
      <c r="K299" s="205" t="s">
        <v>181</v>
      </c>
      <c r="L299" s="210"/>
      <c r="M299" s="211" t="s">
        <v>19</v>
      </c>
      <c r="N299" s="212" t="s">
        <v>47</v>
      </c>
      <c r="O299" s="83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5" t="s">
        <v>182</v>
      </c>
      <c r="AT299" s="215" t="s">
        <v>177</v>
      </c>
      <c r="AU299" s="215" t="s">
        <v>183</v>
      </c>
      <c r="AY299" s="16" t="s">
        <v>172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84</v>
      </c>
      <c r="BK299" s="216">
        <f>ROUND(I299*H299,2)</f>
        <v>0</v>
      </c>
      <c r="BL299" s="16" t="s">
        <v>184</v>
      </c>
      <c r="BM299" s="215" t="s">
        <v>309</v>
      </c>
    </row>
    <row r="300" s="12" customFormat="1" ht="22.8" customHeight="1">
      <c r="A300" s="12"/>
      <c r="B300" s="187"/>
      <c r="C300" s="188"/>
      <c r="D300" s="189" t="s">
        <v>75</v>
      </c>
      <c r="E300" s="201" t="s">
        <v>310</v>
      </c>
      <c r="F300" s="201" t="s">
        <v>311</v>
      </c>
      <c r="G300" s="188"/>
      <c r="H300" s="188"/>
      <c r="I300" s="191"/>
      <c r="J300" s="202">
        <f>BK300</f>
        <v>0</v>
      </c>
      <c r="K300" s="188"/>
      <c r="L300" s="193"/>
      <c r="M300" s="194"/>
      <c r="N300" s="195"/>
      <c r="O300" s="195"/>
      <c r="P300" s="196">
        <f>P301+P306</f>
        <v>0</v>
      </c>
      <c r="Q300" s="195"/>
      <c r="R300" s="196">
        <f>R301+R306</f>
        <v>0</v>
      </c>
      <c r="S300" s="195"/>
      <c r="T300" s="197">
        <f>T301+T306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8" t="s">
        <v>84</v>
      </c>
      <c r="AT300" s="199" t="s">
        <v>75</v>
      </c>
      <c r="AU300" s="199" t="s">
        <v>84</v>
      </c>
      <c r="AY300" s="198" t="s">
        <v>172</v>
      </c>
      <c r="BK300" s="200">
        <f>BK301+BK306</f>
        <v>0</v>
      </c>
    </row>
    <row r="301" s="12" customFormat="1" ht="20.88" customHeight="1">
      <c r="A301" s="12"/>
      <c r="B301" s="187"/>
      <c r="C301" s="188"/>
      <c r="D301" s="189" t="s">
        <v>75</v>
      </c>
      <c r="E301" s="201" t="s">
        <v>216</v>
      </c>
      <c r="F301" s="201" t="s">
        <v>217</v>
      </c>
      <c r="G301" s="188"/>
      <c r="H301" s="188"/>
      <c r="I301" s="191"/>
      <c r="J301" s="202">
        <f>BK301</f>
        <v>0</v>
      </c>
      <c r="K301" s="188"/>
      <c r="L301" s="193"/>
      <c r="M301" s="194"/>
      <c r="N301" s="195"/>
      <c r="O301" s="195"/>
      <c r="P301" s="196">
        <f>SUM(P302:P305)</f>
        <v>0</v>
      </c>
      <c r="Q301" s="195"/>
      <c r="R301" s="196">
        <f>SUM(R302:R305)</f>
        <v>0</v>
      </c>
      <c r="S301" s="195"/>
      <c r="T301" s="197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8" t="s">
        <v>84</v>
      </c>
      <c r="AT301" s="199" t="s">
        <v>75</v>
      </c>
      <c r="AU301" s="199" t="s">
        <v>86</v>
      </c>
      <c r="AY301" s="198" t="s">
        <v>172</v>
      </c>
      <c r="BK301" s="200">
        <f>SUM(BK302:BK305)</f>
        <v>0</v>
      </c>
    </row>
    <row r="302" s="2" customFormat="1" ht="16.5" customHeight="1">
      <c r="A302" s="37"/>
      <c r="B302" s="38"/>
      <c r="C302" s="203" t="s">
        <v>312</v>
      </c>
      <c r="D302" s="203" t="s">
        <v>177</v>
      </c>
      <c r="E302" s="204" t="s">
        <v>292</v>
      </c>
      <c r="F302" s="205" t="s">
        <v>220</v>
      </c>
      <c r="G302" s="206" t="s">
        <v>180</v>
      </c>
      <c r="H302" s="207">
        <v>2</v>
      </c>
      <c r="I302" s="208"/>
      <c r="J302" s="209">
        <f>ROUND(I302*H302,2)</f>
        <v>0</v>
      </c>
      <c r="K302" s="205" t="s">
        <v>181</v>
      </c>
      <c r="L302" s="210"/>
      <c r="M302" s="211" t="s">
        <v>19</v>
      </c>
      <c r="N302" s="212" t="s">
        <v>47</v>
      </c>
      <c r="O302" s="83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5" t="s">
        <v>182</v>
      </c>
      <c r="AT302" s="215" t="s">
        <v>177</v>
      </c>
      <c r="AU302" s="215" t="s">
        <v>183</v>
      </c>
      <c r="AY302" s="16" t="s">
        <v>172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84</v>
      </c>
      <c r="BK302" s="216">
        <f>ROUND(I302*H302,2)</f>
        <v>0</v>
      </c>
      <c r="BL302" s="16" t="s">
        <v>184</v>
      </c>
      <c r="BM302" s="215" t="s">
        <v>313</v>
      </c>
    </row>
    <row r="303" s="2" customFormat="1">
      <c r="A303" s="37"/>
      <c r="B303" s="38"/>
      <c r="C303" s="39"/>
      <c r="D303" s="217" t="s">
        <v>186</v>
      </c>
      <c r="E303" s="39"/>
      <c r="F303" s="218" t="s">
        <v>294</v>
      </c>
      <c r="G303" s="39"/>
      <c r="H303" s="39"/>
      <c r="I303" s="219"/>
      <c r="J303" s="39"/>
      <c r="K303" s="39"/>
      <c r="L303" s="43"/>
      <c r="M303" s="220"/>
      <c r="N303" s="221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186</v>
      </c>
      <c r="AU303" s="16" t="s">
        <v>183</v>
      </c>
    </row>
    <row r="304" s="2" customFormat="1" ht="16.5" customHeight="1">
      <c r="A304" s="37"/>
      <c r="B304" s="38"/>
      <c r="C304" s="203" t="s">
        <v>314</v>
      </c>
      <c r="D304" s="203" t="s">
        <v>177</v>
      </c>
      <c r="E304" s="204" t="s">
        <v>192</v>
      </c>
      <c r="F304" s="205" t="s">
        <v>193</v>
      </c>
      <c r="G304" s="206" t="s">
        <v>180</v>
      </c>
      <c r="H304" s="207">
        <v>3.6400000000000001</v>
      </c>
      <c r="I304" s="208"/>
      <c r="J304" s="209">
        <f>ROUND(I304*H304,2)</f>
        <v>0</v>
      </c>
      <c r="K304" s="205" t="s">
        <v>181</v>
      </c>
      <c r="L304" s="210"/>
      <c r="M304" s="211" t="s">
        <v>19</v>
      </c>
      <c r="N304" s="212" t="s">
        <v>47</v>
      </c>
      <c r="O304" s="83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5" t="s">
        <v>182</v>
      </c>
      <c r="AT304" s="215" t="s">
        <v>177</v>
      </c>
      <c r="AU304" s="215" t="s">
        <v>183</v>
      </c>
      <c r="AY304" s="16" t="s">
        <v>172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84</v>
      </c>
      <c r="BK304" s="216">
        <f>ROUND(I304*H304,2)</f>
        <v>0</v>
      </c>
      <c r="BL304" s="16" t="s">
        <v>184</v>
      </c>
      <c r="BM304" s="215" t="s">
        <v>315</v>
      </c>
    </row>
    <row r="305" s="2" customFormat="1">
      <c r="A305" s="37"/>
      <c r="B305" s="38"/>
      <c r="C305" s="39"/>
      <c r="D305" s="217" t="s">
        <v>186</v>
      </c>
      <c r="E305" s="39"/>
      <c r="F305" s="218" t="s">
        <v>195</v>
      </c>
      <c r="G305" s="39"/>
      <c r="H305" s="39"/>
      <c r="I305" s="219"/>
      <c r="J305" s="39"/>
      <c r="K305" s="39"/>
      <c r="L305" s="43"/>
      <c r="M305" s="220"/>
      <c r="N305" s="221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186</v>
      </c>
      <c r="AU305" s="16" t="s">
        <v>183</v>
      </c>
    </row>
    <row r="306" s="12" customFormat="1" ht="20.88" customHeight="1">
      <c r="A306" s="12"/>
      <c r="B306" s="187"/>
      <c r="C306" s="188"/>
      <c r="D306" s="189" t="s">
        <v>75</v>
      </c>
      <c r="E306" s="201" t="s">
        <v>242</v>
      </c>
      <c r="F306" s="201" t="s">
        <v>243</v>
      </c>
      <c r="G306" s="188"/>
      <c r="H306" s="188"/>
      <c r="I306" s="191"/>
      <c r="J306" s="202">
        <f>BK306</f>
        <v>0</v>
      </c>
      <c r="K306" s="188"/>
      <c r="L306" s="193"/>
      <c r="M306" s="194"/>
      <c r="N306" s="195"/>
      <c r="O306" s="195"/>
      <c r="P306" s="196">
        <f>P307</f>
        <v>0</v>
      </c>
      <c r="Q306" s="195"/>
      <c r="R306" s="196">
        <f>R307</f>
        <v>0</v>
      </c>
      <c r="S306" s="195"/>
      <c r="T306" s="197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98" t="s">
        <v>84</v>
      </c>
      <c r="AT306" s="199" t="s">
        <v>75</v>
      </c>
      <c r="AU306" s="199" t="s">
        <v>86</v>
      </c>
      <c r="AY306" s="198" t="s">
        <v>172</v>
      </c>
      <c r="BK306" s="200">
        <f>BK307</f>
        <v>0</v>
      </c>
    </row>
    <row r="307" s="2" customFormat="1" ht="16.5" customHeight="1">
      <c r="A307" s="37"/>
      <c r="B307" s="38"/>
      <c r="C307" s="203" t="s">
        <v>316</v>
      </c>
      <c r="D307" s="203" t="s">
        <v>177</v>
      </c>
      <c r="E307" s="204" t="s">
        <v>245</v>
      </c>
      <c r="F307" s="205" t="s">
        <v>246</v>
      </c>
      <c r="G307" s="206" t="s">
        <v>180</v>
      </c>
      <c r="H307" s="207">
        <v>2</v>
      </c>
      <c r="I307" s="208"/>
      <c r="J307" s="209">
        <f>ROUND(I307*H307,2)</f>
        <v>0</v>
      </c>
      <c r="K307" s="205" t="s">
        <v>181</v>
      </c>
      <c r="L307" s="210"/>
      <c r="M307" s="211" t="s">
        <v>19</v>
      </c>
      <c r="N307" s="212" t="s">
        <v>47</v>
      </c>
      <c r="O307" s="83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5" t="s">
        <v>182</v>
      </c>
      <c r="AT307" s="215" t="s">
        <v>177</v>
      </c>
      <c r="AU307" s="215" t="s">
        <v>183</v>
      </c>
      <c r="AY307" s="16" t="s">
        <v>172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6" t="s">
        <v>84</v>
      </c>
      <c r="BK307" s="216">
        <f>ROUND(I307*H307,2)</f>
        <v>0</v>
      </c>
      <c r="BL307" s="16" t="s">
        <v>184</v>
      </c>
      <c r="BM307" s="215" t="s">
        <v>317</v>
      </c>
    </row>
    <row r="308" s="12" customFormat="1" ht="22.8" customHeight="1">
      <c r="A308" s="12"/>
      <c r="B308" s="187"/>
      <c r="C308" s="188"/>
      <c r="D308" s="189" t="s">
        <v>75</v>
      </c>
      <c r="E308" s="201" t="s">
        <v>318</v>
      </c>
      <c r="F308" s="201" t="s">
        <v>319</v>
      </c>
      <c r="G308" s="188"/>
      <c r="H308" s="188"/>
      <c r="I308" s="191"/>
      <c r="J308" s="202">
        <f>BK308</f>
        <v>0</v>
      </c>
      <c r="K308" s="188"/>
      <c r="L308" s="193"/>
      <c r="M308" s="194"/>
      <c r="N308" s="195"/>
      <c r="O308" s="195"/>
      <c r="P308" s="196">
        <f>P309+P319+P324+P331+P338+P341+P348</f>
        <v>0</v>
      </c>
      <c r="Q308" s="195"/>
      <c r="R308" s="196">
        <f>R309+R319+R324+R331+R338+R341+R348</f>
        <v>0</v>
      </c>
      <c r="S308" s="195"/>
      <c r="T308" s="197">
        <f>T309+T319+T324+T331+T338+T341+T348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8" t="s">
        <v>84</v>
      </c>
      <c r="AT308" s="199" t="s">
        <v>75</v>
      </c>
      <c r="AU308" s="199" t="s">
        <v>84</v>
      </c>
      <c r="AY308" s="198" t="s">
        <v>172</v>
      </c>
      <c r="BK308" s="200">
        <f>BK309+BK319+BK324+BK331+BK338+BK341+BK348</f>
        <v>0</v>
      </c>
    </row>
    <row r="309" s="12" customFormat="1" ht="20.88" customHeight="1">
      <c r="A309" s="12"/>
      <c r="B309" s="187"/>
      <c r="C309" s="188"/>
      <c r="D309" s="189" t="s">
        <v>75</v>
      </c>
      <c r="E309" s="201" t="s">
        <v>320</v>
      </c>
      <c r="F309" s="201" t="s">
        <v>321</v>
      </c>
      <c r="G309" s="188"/>
      <c r="H309" s="188"/>
      <c r="I309" s="191"/>
      <c r="J309" s="202">
        <f>BK309</f>
        <v>0</v>
      </c>
      <c r="K309" s="188"/>
      <c r="L309" s="193"/>
      <c r="M309" s="194"/>
      <c r="N309" s="195"/>
      <c r="O309" s="195"/>
      <c r="P309" s="196">
        <f>SUM(P310:P318)</f>
        <v>0</v>
      </c>
      <c r="Q309" s="195"/>
      <c r="R309" s="196">
        <f>SUM(R310:R318)</f>
        <v>0</v>
      </c>
      <c r="S309" s="195"/>
      <c r="T309" s="197">
        <f>SUM(T310:T318)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8" t="s">
        <v>84</v>
      </c>
      <c r="AT309" s="199" t="s">
        <v>75</v>
      </c>
      <c r="AU309" s="199" t="s">
        <v>86</v>
      </c>
      <c r="AY309" s="198" t="s">
        <v>172</v>
      </c>
      <c r="BK309" s="200">
        <f>SUM(BK310:BK318)</f>
        <v>0</v>
      </c>
    </row>
    <row r="310" s="2" customFormat="1" ht="16.5" customHeight="1">
      <c r="A310" s="37"/>
      <c r="B310" s="38"/>
      <c r="C310" s="203" t="s">
        <v>322</v>
      </c>
      <c r="D310" s="203" t="s">
        <v>177</v>
      </c>
      <c r="E310" s="204" t="s">
        <v>323</v>
      </c>
      <c r="F310" s="205" t="s">
        <v>220</v>
      </c>
      <c r="G310" s="206" t="s">
        <v>180</v>
      </c>
      <c r="H310" s="207">
        <v>1</v>
      </c>
      <c r="I310" s="208"/>
      <c r="J310" s="209">
        <f>ROUND(I310*H310,2)</f>
        <v>0</v>
      </c>
      <c r="K310" s="205" t="s">
        <v>181</v>
      </c>
      <c r="L310" s="210"/>
      <c r="M310" s="211" t="s">
        <v>19</v>
      </c>
      <c r="N310" s="212" t="s">
        <v>47</v>
      </c>
      <c r="O310" s="83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5" t="s">
        <v>182</v>
      </c>
      <c r="AT310" s="215" t="s">
        <v>177</v>
      </c>
      <c r="AU310" s="215" t="s">
        <v>183</v>
      </c>
      <c r="AY310" s="16" t="s">
        <v>172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84</v>
      </c>
      <c r="BK310" s="216">
        <f>ROUND(I310*H310,2)</f>
        <v>0</v>
      </c>
      <c r="BL310" s="16" t="s">
        <v>184</v>
      </c>
      <c r="BM310" s="215" t="s">
        <v>324</v>
      </c>
    </row>
    <row r="311" s="2" customFormat="1">
      <c r="A311" s="37"/>
      <c r="B311" s="38"/>
      <c r="C311" s="39"/>
      <c r="D311" s="217" t="s">
        <v>186</v>
      </c>
      <c r="E311" s="39"/>
      <c r="F311" s="218" t="s">
        <v>325</v>
      </c>
      <c r="G311" s="39"/>
      <c r="H311" s="39"/>
      <c r="I311" s="219"/>
      <c r="J311" s="39"/>
      <c r="K311" s="39"/>
      <c r="L311" s="43"/>
      <c r="M311" s="220"/>
      <c r="N311" s="221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186</v>
      </c>
      <c r="AU311" s="16" t="s">
        <v>183</v>
      </c>
    </row>
    <row r="312" s="2" customFormat="1" ht="16.5" customHeight="1">
      <c r="A312" s="37"/>
      <c r="B312" s="38"/>
      <c r="C312" s="203" t="s">
        <v>326</v>
      </c>
      <c r="D312" s="203" t="s">
        <v>177</v>
      </c>
      <c r="E312" s="204" t="s">
        <v>224</v>
      </c>
      <c r="F312" s="205" t="s">
        <v>225</v>
      </c>
      <c r="G312" s="206" t="s">
        <v>180</v>
      </c>
      <c r="H312" s="207">
        <v>1</v>
      </c>
      <c r="I312" s="208"/>
      <c r="J312" s="209">
        <f>ROUND(I312*H312,2)</f>
        <v>0</v>
      </c>
      <c r="K312" s="205" t="s">
        <v>181</v>
      </c>
      <c r="L312" s="210"/>
      <c r="M312" s="211" t="s">
        <v>19</v>
      </c>
      <c r="N312" s="212" t="s">
        <v>47</v>
      </c>
      <c r="O312" s="83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5" t="s">
        <v>182</v>
      </c>
      <c r="AT312" s="215" t="s">
        <v>177</v>
      </c>
      <c r="AU312" s="215" t="s">
        <v>183</v>
      </c>
      <c r="AY312" s="16" t="s">
        <v>172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6" t="s">
        <v>84</v>
      </c>
      <c r="BK312" s="216">
        <f>ROUND(I312*H312,2)</f>
        <v>0</v>
      </c>
      <c r="BL312" s="16" t="s">
        <v>184</v>
      </c>
      <c r="BM312" s="215" t="s">
        <v>327</v>
      </c>
    </row>
    <row r="313" s="2" customFormat="1">
      <c r="A313" s="37"/>
      <c r="B313" s="38"/>
      <c r="C313" s="39"/>
      <c r="D313" s="217" t="s">
        <v>186</v>
      </c>
      <c r="E313" s="39"/>
      <c r="F313" s="218" t="s">
        <v>227</v>
      </c>
      <c r="G313" s="39"/>
      <c r="H313" s="39"/>
      <c r="I313" s="219"/>
      <c r="J313" s="39"/>
      <c r="K313" s="39"/>
      <c r="L313" s="43"/>
      <c r="M313" s="220"/>
      <c r="N313" s="221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186</v>
      </c>
      <c r="AU313" s="16" t="s">
        <v>183</v>
      </c>
    </row>
    <row r="314" s="2" customFormat="1" ht="24.15" customHeight="1">
      <c r="A314" s="37"/>
      <c r="B314" s="38"/>
      <c r="C314" s="203" t="s">
        <v>328</v>
      </c>
      <c r="D314" s="203" t="s">
        <v>177</v>
      </c>
      <c r="E314" s="204" t="s">
        <v>188</v>
      </c>
      <c r="F314" s="205" t="s">
        <v>189</v>
      </c>
      <c r="G314" s="206" t="s">
        <v>180</v>
      </c>
      <c r="H314" s="207">
        <v>1</v>
      </c>
      <c r="I314" s="208"/>
      <c r="J314" s="209">
        <f>ROUND(I314*H314,2)</f>
        <v>0</v>
      </c>
      <c r="K314" s="205" t="s">
        <v>181</v>
      </c>
      <c r="L314" s="210"/>
      <c r="M314" s="211" t="s">
        <v>19</v>
      </c>
      <c r="N314" s="212" t="s">
        <v>47</v>
      </c>
      <c r="O314" s="83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5" t="s">
        <v>182</v>
      </c>
      <c r="AT314" s="215" t="s">
        <v>177</v>
      </c>
      <c r="AU314" s="215" t="s">
        <v>183</v>
      </c>
      <c r="AY314" s="16" t="s">
        <v>172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6" t="s">
        <v>84</v>
      </c>
      <c r="BK314" s="216">
        <f>ROUND(I314*H314,2)</f>
        <v>0</v>
      </c>
      <c r="BL314" s="16" t="s">
        <v>184</v>
      </c>
      <c r="BM314" s="215" t="s">
        <v>329</v>
      </c>
    </row>
    <row r="315" s="2" customFormat="1">
      <c r="A315" s="37"/>
      <c r="B315" s="38"/>
      <c r="C315" s="39"/>
      <c r="D315" s="217" t="s">
        <v>186</v>
      </c>
      <c r="E315" s="39"/>
      <c r="F315" s="218" t="s">
        <v>191</v>
      </c>
      <c r="G315" s="39"/>
      <c r="H315" s="39"/>
      <c r="I315" s="219"/>
      <c r="J315" s="39"/>
      <c r="K315" s="39"/>
      <c r="L315" s="43"/>
      <c r="M315" s="220"/>
      <c r="N315" s="221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186</v>
      </c>
      <c r="AU315" s="16" t="s">
        <v>183</v>
      </c>
    </row>
    <row r="316" s="2" customFormat="1" ht="16.5" customHeight="1">
      <c r="A316" s="37"/>
      <c r="B316" s="38"/>
      <c r="C316" s="203" t="s">
        <v>330</v>
      </c>
      <c r="D316" s="203" t="s">
        <v>177</v>
      </c>
      <c r="E316" s="204" t="s">
        <v>230</v>
      </c>
      <c r="F316" s="205" t="s">
        <v>231</v>
      </c>
      <c r="G316" s="206" t="s">
        <v>180</v>
      </c>
      <c r="H316" s="207">
        <v>1.22</v>
      </c>
      <c r="I316" s="208"/>
      <c r="J316" s="209">
        <f>ROUND(I316*H316,2)</f>
        <v>0</v>
      </c>
      <c r="K316" s="205" t="s">
        <v>181</v>
      </c>
      <c r="L316" s="210"/>
      <c r="M316" s="211" t="s">
        <v>19</v>
      </c>
      <c r="N316" s="212" t="s">
        <v>47</v>
      </c>
      <c r="O316" s="83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5" t="s">
        <v>182</v>
      </c>
      <c r="AT316" s="215" t="s">
        <v>177</v>
      </c>
      <c r="AU316" s="215" t="s">
        <v>183</v>
      </c>
      <c r="AY316" s="16" t="s">
        <v>172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6" t="s">
        <v>84</v>
      </c>
      <c r="BK316" s="216">
        <f>ROUND(I316*H316,2)</f>
        <v>0</v>
      </c>
      <c r="BL316" s="16" t="s">
        <v>184</v>
      </c>
      <c r="BM316" s="215" t="s">
        <v>331</v>
      </c>
    </row>
    <row r="317" s="2" customFormat="1">
      <c r="A317" s="37"/>
      <c r="B317" s="38"/>
      <c r="C317" s="39"/>
      <c r="D317" s="217" t="s">
        <v>186</v>
      </c>
      <c r="E317" s="39"/>
      <c r="F317" s="218" t="s">
        <v>233</v>
      </c>
      <c r="G317" s="39"/>
      <c r="H317" s="39"/>
      <c r="I317" s="219"/>
      <c r="J317" s="39"/>
      <c r="K317" s="39"/>
      <c r="L317" s="43"/>
      <c r="M317" s="220"/>
      <c r="N317" s="221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186</v>
      </c>
      <c r="AU317" s="16" t="s">
        <v>183</v>
      </c>
    </row>
    <row r="318" s="2" customFormat="1" ht="16.5" customHeight="1">
      <c r="A318" s="37"/>
      <c r="B318" s="38"/>
      <c r="C318" s="203" t="s">
        <v>332</v>
      </c>
      <c r="D318" s="203" t="s">
        <v>177</v>
      </c>
      <c r="E318" s="204" t="s">
        <v>239</v>
      </c>
      <c r="F318" s="205" t="s">
        <v>240</v>
      </c>
      <c r="G318" s="206" t="s">
        <v>180</v>
      </c>
      <c r="H318" s="207">
        <v>1</v>
      </c>
      <c r="I318" s="208"/>
      <c r="J318" s="209">
        <f>ROUND(I318*H318,2)</f>
        <v>0</v>
      </c>
      <c r="K318" s="205" t="s">
        <v>181</v>
      </c>
      <c r="L318" s="210"/>
      <c r="M318" s="211" t="s">
        <v>19</v>
      </c>
      <c r="N318" s="212" t="s">
        <v>47</v>
      </c>
      <c r="O318" s="83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5" t="s">
        <v>182</v>
      </c>
      <c r="AT318" s="215" t="s">
        <v>177</v>
      </c>
      <c r="AU318" s="215" t="s">
        <v>183</v>
      </c>
      <c r="AY318" s="16" t="s">
        <v>172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6" t="s">
        <v>84</v>
      </c>
      <c r="BK318" s="216">
        <f>ROUND(I318*H318,2)</f>
        <v>0</v>
      </c>
      <c r="BL318" s="16" t="s">
        <v>184</v>
      </c>
      <c r="BM318" s="215" t="s">
        <v>333</v>
      </c>
    </row>
    <row r="319" s="12" customFormat="1" ht="20.88" customHeight="1">
      <c r="A319" s="12"/>
      <c r="B319" s="187"/>
      <c r="C319" s="188"/>
      <c r="D319" s="189" t="s">
        <v>75</v>
      </c>
      <c r="E319" s="201" t="s">
        <v>175</v>
      </c>
      <c r="F319" s="201" t="s">
        <v>176</v>
      </c>
      <c r="G319" s="188"/>
      <c r="H319" s="188"/>
      <c r="I319" s="191"/>
      <c r="J319" s="202">
        <f>BK319</f>
        <v>0</v>
      </c>
      <c r="K319" s="188"/>
      <c r="L319" s="193"/>
      <c r="M319" s="194"/>
      <c r="N319" s="195"/>
      <c r="O319" s="195"/>
      <c r="P319" s="196">
        <f>SUM(P320:P323)</f>
        <v>0</v>
      </c>
      <c r="Q319" s="195"/>
      <c r="R319" s="196">
        <f>SUM(R320:R323)</f>
        <v>0</v>
      </c>
      <c r="S319" s="195"/>
      <c r="T319" s="197">
        <f>SUM(T320:T323)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8" t="s">
        <v>84</v>
      </c>
      <c r="AT319" s="199" t="s">
        <v>75</v>
      </c>
      <c r="AU319" s="199" t="s">
        <v>86</v>
      </c>
      <c r="AY319" s="198" t="s">
        <v>172</v>
      </c>
      <c r="BK319" s="200">
        <f>SUM(BK320:BK323)</f>
        <v>0</v>
      </c>
    </row>
    <row r="320" s="2" customFormat="1" ht="16.5" customHeight="1">
      <c r="A320" s="37"/>
      <c r="B320" s="38"/>
      <c r="C320" s="203" t="s">
        <v>334</v>
      </c>
      <c r="D320" s="203" t="s">
        <v>177</v>
      </c>
      <c r="E320" s="204" t="s">
        <v>335</v>
      </c>
      <c r="F320" s="205" t="s">
        <v>257</v>
      </c>
      <c r="G320" s="206" t="s">
        <v>180</v>
      </c>
      <c r="H320" s="207">
        <v>1</v>
      </c>
      <c r="I320" s="208"/>
      <c r="J320" s="209">
        <f>ROUND(I320*H320,2)</f>
        <v>0</v>
      </c>
      <c r="K320" s="205" t="s">
        <v>181</v>
      </c>
      <c r="L320" s="210"/>
      <c r="M320" s="211" t="s">
        <v>19</v>
      </c>
      <c r="N320" s="212" t="s">
        <v>47</v>
      </c>
      <c r="O320" s="83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5" t="s">
        <v>182</v>
      </c>
      <c r="AT320" s="215" t="s">
        <v>177</v>
      </c>
      <c r="AU320" s="215" t="s">
        <v>183</v>
      </c>
      <c r="AY320" s="16" t="s">
        <v>172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6" t="s">
        <v>84</v>
      </c>
      <c r="BK320" s="216">
        <f>ROUND(I320*H320,2)</f>
        <v>0</v>
      </c>
      <c r="BL320" s="16" t="s">
        <v>184</v>
      </c>
      <c r="BM320" s="215" t="s">
        <v>336</v>
      </c>
    </row>
    <row r="321" s="2" customFormat="1">
      <c r="A321" s="37"/>
      <c r="B321" s="38"/>
      <c r="C321" s="39"/>
      <c r="D321" s="217" t="s">
        <v>186</v>
      </c>
      <c r="E321" s="39"/>
      <c r="F321" s="218" t="s">
        <v>337</v>
      </c>
      <c r="G321" s="39"/>
      <c r="H321" s="39"/>
      <c r="I321" s="219"/>
      <c r="J321" s="39"/>
      <c r="K321" s="39"/>
      <c r="L321" s="43"/>
      <c r="M321" s="220"/>
      <c r="N321" s="221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186</v>
      </c>
      <c r="AU321" s="16" t="s">
        <v>183</v>
      </c>
    </row>
    <row r="322" s="2" customFormat="1" ht="16.5" customHeight="1">
      <c r="A322" s="37"/>
      <c r="B322" s="38"/>
      <c r="C322" s="203" t="s">
        <v>338</v>
      </c>
      <c r="D322" s="203" t="s">
        <v>177</v>
      </c>
      <c r="E322" s="204" t="s">
        <v>339</v>
      </c>
      <c r="F322" s="205" t="s">
        <v>340</v>
      </c>
      <c r="G322" s="206" t="s">
        <v>180</v>
      </c>
      <c r="H322" s="207">
        <v>0.62</v>
      </c>
      <c r="I322" s="208"/>
      <c r="J322" s="209">
        <f>ROUND(I322*H322,2)</f>
        <v>0</v>
      </c>
      <c r="K322" s="205" t="s">
        <v>181</v>
      </c>
      <c r="L322" s="210"/>
      <c r="M322" s="211" t="s">
        <v>19</v>
      </c>
      <c r="N322" s="212" t="s">
        <v>47</v>
      </c>
      <c r="O322" s="83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5" t="s">
        <v>182</v>
      </c>
      <c r="AT322" s="215" t="s">
        <v>177</v>
      </c>
      <c r="AU322" s="215" t="s">
        <v>183</v>
      </c>
      <c r="AY322" s="16" t="s">
        <v>172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6" t="s">
        <v>84</v>
      </c>
      <c r="BK322" s="216">
        <f>ROUND(I322*H322,2)</f>
        <v>0</v>
      </c>
      <c r="BL322" s="16" t="s">
        <v>184</v>
      </c>
      <c r="BM322" s="215" t="s">
        <v>341</v>
      </c>
    </row>
    <row r="323" s="2" customFormat="1">
      <c r="A323" s="37"/>
      <c r="B323" s="38"/>
      <c r="C323" s="39"/>
      <c r="D323" s="217" t="s">
        <v>186</v>
      </c>
      <c r="E323" s="39"/>
      <c r="F323" s="218" t="s">
        <v>342</v>
      </c>
      <c r="G323" s="39"/>
      <c r="H323" s="39"/>
      <c r="I323" s="219"/>
      <c r="J323" s="39"/>
      <c r="K323" s="39"/>
      <c r="L323" s="43"/>
      <c r="M323" s="220"/>
      <c r="N323" s="221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186</v>
      </c>
      <c r="AU323" s="16" t="s">
        <v>183</v>
      </c>
    </row>
    <row r="324" s="12" customFormat="1" ht="20.88" customHeight="1">
      <c r="A324" s="12"/>
      <c r="B324" s="187"/>
      <c r="C324" s="188"/>
      <c r="D324" s="189" t="s">
        <v>75</v>
      </c>
      <c r="E324" s="201" t="s">
        <v>343</v>
      </c>
      <c r="F324" s="201" t="s">
        <v>344</v>
      </c>
      <c r="G324" s="188"/>
      <c r="H324" s="188"/>
      <c r="I324" s="191"/>
      <c r="J324" s="202">
        <f>BK324</f>
        <v>0</v>
      </c>
      <c r="K324" s="188"/>
      <c r="L324" s="193"/>
      <c r="M324" s="194"/>
      <c r="N324" s="195"/>
      <c r="O324" s="195"/>
      <c r="P324" s="196">
        <f>SUM(P325:P330)</f>
        <v>0</v>
      </c>
      <c r="Q324" s="195"/>
      <c r="R324" s="196">
        <f>SUM(R325:R330)</f>
        <v>0</v>
      </c>
      <c r="S324" s="195"/>
      <c r="T324" s="197">
        <f>SUM(T325:T330)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98" t="s">
        <v>84</v>
      </c>
      <c r="AT324" s="199" t="s">
        <v>75</v>
      </c>
      <c r="AU324" s="199" t="s">
        <v>86</v>
      </c>
      <c r="AY324" s="198" t="s">
        <v>172</v>
      </c>
      <c r="BK324" s="200">
        <f>SUM(BK325:BK330)</f>
        <v>0</v>
      </c>
    </row>
    <row r="325" s="2" customFormat="1" ht="21.75" customHeight="1">
      <c r="A325" s="37"/>
      <c r="B325" s="38"/>
      <c r="C325" s="203" t="s">
        <v>345</v>
      </c>
      <c r="D325" s="203" t="s">
        <v>177</v>
      </c>
      <c r="E325" s="204" t="s">
        <v>346</v>
      </c>
      <c r="F325" s="205" t="s">
        <v>347</v>
      </c>
      <c r="G325" s="206" t="s">
        <v>180</v>
      </c>
      <c r="H325" s="207">
        <v>1</v>
      </c>
      <c r="I325" s="208"/>
      <c r="J325" s="209">
        <f>ROUND(I325*H325,2)</f>
        <v>0</v>
      </c>
      <c r="K325" s="205" t="s">
        <v>181</v>
      </c>
      <c r="L325" s="210"/>
      <c r="M325" s="211" t="s">
        <v>19</v>
      </c>
      <c r="N325" s="212" t="s">
        <v>47</v>
      </c>
      <c r="O325" s="83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5" t="s">
        <v>182</v>
      </c>
      <c r="AT325" s="215" t="s">
        <v>177</v>
      </c>
      <c r="AU325" s="215" t="s">
        <v>183</v>
      </c>
      <c r="AY325" s="16" t="s">
        <v>172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84</v>
      </c>
      <c r="BK325" s="216">
        <f>ROUND(I325*H325,2)</f>
        <v>0</v>
      </c>
      <c r="BL325" s="16" t="s">
        <v>184</v>
      </c>
      <c r="BM325" s="215" t="s">
        <v>348</v>
      </c>
    </row>
    <row r="326" s="2" customFormat="1">
      <c r="A326" s="37"/>
      <c r="B326" s="38"/>
      <c r="C326" s="39"/>
      <c r="D326" s="217" t="s">
        <v>186</v>
      </c>
      <c r="E326" s="39"/>
      <c r="F326" s="218" t="s">
        <v>349</v>
      </c>
      <c r="G326" s="39"/>
      <c r="H326" s="39"/>
      <c r="I326" s="219"/>
      <c r="J326" s="39"/>
      <c r="K326" s="39"/>
      <c r="L326" s="43"/>
      <c r="M326" s="220"/>
      <c r="N326" s="221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186</v>
      </c>
      <c r="AU326" s="16" t="s">
        <v>183</v>
      </c>
    </row>
    <row r="327" s="2" customFormat="1" ht="24.15" customHeight="1">
      <c r="A327" s="37"/>
      <c r="B327" s="38"/>
      <c r="C327" s="203" t="s">
        <v>350</v>
      </c>
      <c r="D327" s="203" t="s">
        <v>177</v>
      </c>
      <c r="E327" s="204" t="s">
        <v>351</v>
      </c>
      <c r="F327" s="205" t="s">
        <v>352</v>
      </c>
      <c r="G327" s="206" t="s">
        <v>180</v>
      </c>
      <c r="H327" s="207">
        <v>1</v>
      </c>
      <c r="I327" s="208"/>
      <c r="J327" s="209">
        <f>ROUND(I327*H327,2)</f>
        <v>0</v>
      </c>
      <c r="K327" s="205" t="s">
        <v>181</v>
      </c>
      <c r="L327" s="210"/>
      <c r="M327" s="211" t="s">
        <v>19</v>
      </c>
      <c r="N327" s="212" t="s">
        <v>47</v>
      </c>
      <c r="O327" s="83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5" t="s">
        <v>182</v>
      </c>
      <c r="AT327" s="215" t="s">
        <v>177</v>
      </c>
      <c r="AU327" s="215" t="s">
        <v>183</v>
      </c>
      <c r="AY327" s="16" t="s">
        <v>172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6" t="s">
        <v>84</v>
      </c>
      <c r="BK327" s="216">
        <f>ROUND(I327*H327,2)</f>
        <v>0</v>
      </c>
      <c r="BL327" s="16" t="s">
        <v>184</v>
      </c>
      <c r="BM327" s="215" t="s">
        <v>353</v>
      </c>
    </row>
    <row r="328" s="2" customFormat="1">
      <c r="A328" s="37"/>
      <c r="B328" s="38"/>
      <c r="C328" s="39"/>
      <c r="D328" s="217" t="s">
        <v>186</v>
      </c>
      <c r="E328" s="39"/>
      <c r="F328" s="218" t="s">
        <v>354</v>
      </c>
      <c r="G328" s="39"/>
      <c r="H328" s="39"/>
      <c r="I328" s="219"/>
      <c r="J328" s="39"/>
      <c r="K328" s="39"/>
      <c r="L328" s="43"/>
      <c r="M328" s="220"/>
      <c r="N328" s="221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186</v>
      </c>
      <c r="AU328" s="16" t="s">
        <v>183</v>
      </c>
    </row>
    <row r="329" s="2" customFormat="1" ht="16.5" customHeight="1">
      <c r="A329" s="37"/>
      <c r="B329" s="38"/>
      <c r="C329" s="203" t="s">
        <v>355</v>
      </c>
      <c r="D329" s="203" t="s">
        <v>177</v>
      </c>
      <c r="E329" s="204" t="s">
        <v>339</v>
      </c>
      <c r="F329" s="205" t="s">
        <v>340</v>
      </c>
      <c r="G329" s="206" t="s">
        <v>180</v>
      </c>
      <c r="H329" s="207">
        <v>1.0700000000000001</v>
      </c>
      <c r="I329" s="208"/>
      <c r="J329" s="209">
        <f>ROUND(I329*H329,2)</f>
        <v>0</v>
      </c>
      <c r="K329" s="205" t="s">
        <v>181</v>
      </c>
      <c r="L329" s="210"/>
      <c r="M329" s="211" t="s">
        <v>19</v>
      </c>
      <c r="N329" s="212" t="s">
        <v>47</v>
      </c>
      <c r="O329" s="83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5" t="s">
        <v>182</v>
      </c>
      <c r="AT329" s="215" t="s">
        <v>177</v>
      </c>
      <c r="AU329" s="215" t="s">
        <v>183</v>
      </c>
      <c r="AY329" s="16" t="s">
        <v>172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84</v>
      </c>
      <c r="BK329" s="216">
        <f>ROUND(I329*H329,2)</f>
        <v>0</v>
      </c>
      <c r="BL329" s="16" t="s">
        <v>184</v>
      </c>
      <c r="BM329" s="215" t="s">
        <v>356</v>
      </c>
    </row>
    <row r="330" s="2" customFormat="1">
      <c r="A330" s="37"/>
      <c r="B330" s="38"/>
      <c r="C330" s="39"/>
      <c r="D330" s="217" t="s">
        <v>186</v>
      </c>
      <c r="E330" s="39"/>
      <c r="F330" s="218" t="s">
        <v>342</v>
      </c>
      <c r="G330" s="39"/>
      <c r="H330" s="39"/>
      <c r="I330" s="219"/>
      <c r="J330" s="39"/>
      <c r="K330" s="39"/>
      <c r="L330" s="43"/>
      <c r="M330" s="220"/>
      <c r="N330" s="221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186</v>
      </c>
      <c r="AU330" s="16" t="s">
        <v>183</v>
      </c>
    </row>
    <row r="331" s="12" customFormat="1" ht="20.88" customHeight="1">
      <c r="A331" s="12"/>
      <c r="B331" s="187"/>
      <c r="C331" s="188"/>
      <c r="D331" s="189" t="s">
        <v>75</v>
      </c>
      <c r="E331" s="201" t="s">
        <v>216</v>
      </c>
      <c r="F331" s="201" t="s">
        <v>217</v>
      </c>
      <c r="G331" s="188"/>
      <c r="H331" s="188"/>
      <c r="I331" s="191"/>
      <c r="J331" s="202">
        <f>BK331</f>
        <v>0</v>
      </c>
      <c r="K331" s="188"/>
      <c r="L331" s="193"/>
      <c r="M331" s="194"/>
      <c r="N331" s="195"/>
      <c r="O331" s="195"/>
      <c r="P331" s="196">
        <f>SUM(P332:P337)</f>
        <v>0</v>
      </c>
      <c r="Q331" s="195"/>
      <c r="R331" s="196">
        <f>SUM(R332:R337)</f>
        <v>0</v>
      </c>
      <c r="S331" s="195"/>
      <c r="T331" s="197">
        <f>SUM(T332:T337)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8" t="s">
        <v>84</v>
      </c>
      <c r="AT331" s="199" t="s">
        <v>75</v>
      </c>
      <c r="AU331" s="199" t="s">
        <v>86</v>
      </c>
      <c r="AY331" s="198" t="s">
        <v>172</v>
      </c>
      <c r="BK331" s="200">
        <f>SUM(BK332:BK337)</f>
        <v>0</v>
      </c>
    </row>
    <row r="332" s="2" customFormat="1" ht="16.5" customHeight="1">
      <c r="A332" s="37"/>
      <c r="B332" s="38"/>
      <c r="C332" s="203" t="s">
        <v>357</v>
      </c>
      <c r="D332" s="203" t="s">
        <v>177</v>
      </c>
      <c r="E332" s="204" t="s">
        <v>358</v>
      </c>
      <c r="F332" s="205" t="s">
        <v>301</v>
      </c>
      <c r="G332" s="206" t="s">
        <v>180</v>
      </c>
      <c r="H332" s="207">
        <v>1</v>
      </c>
      <c r="I332" s="208"/>
      <c r="J332" s="209">
        <f>ROUND(I332*H332,2)</f>
        <v>0</v>
      </c>
      <c r="K332" s="205" t="s">
        <v>181</v>
      </c>
      <c r="L332" s="210"/>
      <c r="M332" s="211" t="s">
        <v>19</v>
      </c>
      <c r="N332" s="212" t="s">
        <v>47</v>
      </c>
      <c r="O332" s="83"/>
      <c r="P332" s="213">
        <f>O332*H332</f>
        <v>0</v>
      </c>
      <c r="Q332" s="213">
        <v>0</v>
      </c>
      <c r="R332" s="213">
        <f>Q332*H332</f>
        <v>0</v>
      </c>
      <c r="S332" s="213">
        <v>0</v>
      </c>
      <c r="T332" s="21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15" t="s">
        <v>182</v>
      </c>
      <c r="AT332" s="215" t="s">
        <v>177</v>
      </c>
      <c r="AU332" s="215" t="s">
        <v>183</v>
      </c>
      <c r="AY332" s="16" t="s">
        <v>172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6" t="s">
        <v>84</v>
      </c>
      <c r="BK332" s="216">
        <f>ROUND(I332*H332,2)</f>
        <v>0</v>
      </c>
      <c r="BL332" s="16" t="s">
        <v>184</v>
      </c>
      <c r="BM332" s="215" t="s">
        <v>359</v>
      </c>
    </row>
    <row r="333" s="2" customFormat="1">
      <c r="A333" s="37"/>
      <c r="B333" s="38"/>
      <c r="C333" s="39"/>
      <c r="D333" s="217" t="s">
        <v>186</v>
      </c>
      <c r="E333" s="39"/>
      <c r="F333" s="218" t="s">
        <v>360</v>
      </c>
      <c r="G333" s="39"/>
      <c r="H333" s="39"/>
      <c r="I333" s="219"/>
      <c r="J333" s="39"/>
      <c r="K333" s="39"/>
      <c r="L333" s="43"/>
      <c r="M333" s="220"/>
      <c r="N333" s="221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186</v>
      </c>
      <c r="AU333" s="16" t="s">
        <v>183</v>
      </c>
    </row>
    <row r="334" s="2" customFormat="1" ht="16.5" customHeight="1">
      <c r="A334" s="37"/>
      <c r="B334" s="38"/>
      <c r="C334" s="203" t="s">
        <v>361</v>
      </c>
      <c r="D334" s="203" t="s">
        <v>177</v>
      </c>
      <c r="E334" s="204" t="s">
        <v>362</v>
      </c>
      <c r="F334" s="205" t="s">
        <v>301</v>
      </c>
      <c r="G334" s="206" t="s">
        <v>180</v>
      </c>
      <c r="H334" s="207">
        <v>1</v>
      </c>
      <c r="I334" s="208"/>
      <c r="J334" s="209">
        <f>ROUND(I334*H334,2)</f>
        <v>0</v>
      </c>
      <c r="K334" s="205" t="s">
        <v>181</v>
      </c>
      <c r="L334" s="210"/>
      <c r="M334" s="211" t="s">
        <v>19</v>
      </c>
      <c r="N334" s="212" t="s">
        <v>47</v>
      </c>
      <c r="O334" s="83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5" t="s">
        <v>182</v>
      </c>
      <c r="AT334" s="215" t="s">
        <v>177</v>
      </c>
      <c r="AU334" s="215" t="s">
        <v>183</v>
      </c>
      <c r="AY334" s="16" t="s">
        <v>172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84</v>
      </c>
      <c r="BK334" s="216">
        <f>ROUND(I334*H334,2)</f>
        <v>0</v>
      </c>
      <c r="BL334" s="16" t="s">
        <v>184</v>
      </c>
      <c r="BM334" s="215" t="s">
        <v>363</v>
      </c>
    </row>
    <row r="335" s="2" customFormat="1">
      <c r="A335" s="37"/>
      <c r="B335" s="38"/>
      <c r="C335" s="39"/>
      <c r="D335" s="217" t="s">
        <v>186</v>
      </c>
      <c r="E335" s="39"/>
      <c r="F335" s="218" t="s">
        <v>364</v>
      </c>
      <c r="G335" s="39"/>
      <c r="H335" s="39"/>
      <c r="I335" s="219"/>
      <c r="J335" s="39"/>
      <c r="K335" s="39"/>
      <c r="L335" s="43"/>
      <c r="M335" s="220"/>
      <c r="N335" s="221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186</v>
      </c>
      <c r="AU335" s="16" t="s">
        <v>183</v>
      </c>
    </row>
    <row r="336" s="2" customFormat="1" ht="16.5" customHeight="1">
      <c r="A336" s="37"/>
      <c r="B336" s="38"/>
      <c r="C336" s="203" t="s">
        <v>365</v>
      </c>
      <c r="D336" s="203" t="s">
        <v>177</v>
      </c>
      <c r="E336" s="204" t="s">
        <v>366</v>
      </c>
      <c r="F336" s="205" t="s">
        <v>340</v>
      </c>
      <c r="G336" s="206" t="s">
        <v>180</v>
      </c>
      <c r="H336" s="207">
        <v>2.79</v>
      </c>
      <c r="I336" s="208"/>
      <c r="J336" s="209">
        <f>ROUND(I336*H336,2)</f>
        <v>0</v>
      </c>
      <c r="K336" s="205" t="s">
        <v>181</v>
      </c>
      <c r="L336" s="210"/>
      <c r="M336" s="211" t="s">
        <v>19</v>
      </c>
      <c r="N336" s="212" t="s">
        <v>47</v>
      </c>
      <c r="O336" s="83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5" t="s">
        <v>182</v>
      </c>
      <c r="AT336" s="215" t="s">
        <v>177</v>
      </c>
      <c r="AU336" s="215" t="s">
        <v>183</v>
      </c>
      <c r="AY336" s="16" t="s">
        <v>172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84</v>
      </c>
      <c r="BK336" s="216">
        <f>ROUND(I336*H336,2)</f>
        <v>0</v>
      </c>
      <c r="BL336" s="16" t="s">
        <v>184</v>
      </c>
      <c r="BM336" s="215" t="s">
        <v>367</v>
      </c>
    </row>
    <row r="337" s="2" customFormat="1">
      <c r="A337" s="37"/>
      <c r="B337" s="38"/>
      <c r="C337" s="39"/>
      <c r="D337" s="217" t="s">
        <v>186</v>
      </c>
      <c r="E337" s="39"/>
      <c r="F337" s="218" t="s">
        <v>368</v>
      </c>
      <c r="G337" s="39"/>
      <c r="H337" s="39"/>
      <c r="I337" s="219"/>
      <c r="J337" s="39"/>
      <c r="K337" s="39"/>
      <c r="L337" s="43"/>
      <c r="M337" s="220"/>
      <c r="N337" s="221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186</v>
      </c>
      <c r="AU337" s="16" t="s">
        <v>183</v>
      </c>
    </row>
    <row r="338" s="12" customFormat="1" ht="20.88" customHeight="1">
      <c r="A338" s="12"/>
      <c r="B338" s="187"/>
      <c r="C338" s="188"/>
      <c r="D338" s="189" t="s">
        <v>75</v>
      </c>
      <c r="E338" s="201" t="s">
        <v>369</v>
      </c>
      <c r="F338" s="201" t="s">
        <v>370</v>
      </c>
      <c r="G338" s="188"/>
      <c r="H338" s="188"/>
      <c r="I338" s="191"/>
      <c r="J338" s="202">
        <f>BK338</f>
        <v>0</v>
      </c>
      <c r="K338" s="188"/>
      <c r="L338" s="193"/>
      <c r="M338" s="194"/>
      <c r="N338" s="195"/>
      <c r="O338" s="195"/>
      <c r="P338" s="196">
        <f>SUM(P339:P340)</f>
        <v>0</v>
      </c>
      <c r="Q338" s="195"/>
      <c r="R338" s="196">
        <f>SUM(R339:R340)</f>
        <v>0</v>
      </c>
      <c r="S338" s="195"/>
      <c r="T338" s="197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8" t="s">
        <v>84</v>
      </c>
      <c r="AT338" s="199" t="s">
        <v>75</v>
      </c>
      <c r="AU338" s="199" t="s">
        <v>86</v>
      </c>
      <c r="AY338" s="198" t="s">
        <v>172</v>
      </c>
      <c r="BK338" s="200">
        <f>SUM(BK339:BK340)</f>
        <v>0</v>
      </c>
    </row>
    <row r="339" s="2" customFormat="1" ht="24.15" customHeight="1">
      <c r="A339" s="37"/>
      <c r="B339" s="38"/>
      <c r="C339" s="203" t="s">
        <v>371</v>
      </c>
      <c r="D339" s="203" t="s">
        <v>177</v>
      </c>
      <c r="E339" s="204" t="s">
        <v>372</v>
      </c>
      <c r="F339" s="205" t="s">
        <v>373</v>
      </c>
      <c r="G339" s="206" t="s">
        <v>180</v>
      </c>
      <c r="H339" s="207">
        <v>1</v>
      </c>
      <c r="I339" s="208"/>
      <c r="J339" s="209">
        <f>ROUND(I339*H339,2)</f>
        <v>0</v>
      </c>
      <c r="K339" s="205" t="s">
        <v>181</v>
      </c>
      <c r="L339" s="210"/>
      <c r="M339" s="211" t="s">
        <v>19</v>
      </c>
      <c r="N339" s="212" t="s">
        <v>47</v>
      </c>
      <c r="O339" s="83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5" t="s">
        <v>182</v>
      </c>
      <c r="AT339" s="215" t="s">
        <v>177</v>
      </c>
      <c r="AU339" s="215" t="s">
        <v>183</v>
      </c>
      <c r="AY339" s="16" t="s">
        <v>172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6" t="s">
        <v>84</v>
      </c>
      <c r="BK339" s="216">
        <f>ROUND(I339*H339,2)</f>
        <v>0</v>
      </c>
      <c r="BL339" s="16" t="s">
        <v>184</v>
      </c>
      <c r="BM339" s="215" t="s">
        <v>374</v>
      </c>
    </row>
    <row r="340" s="2" customFormat="1">
      <c r="A340" s="37"/>
      <c r="B340" s="38"/>
      <c r="C340" s="39"/>
      <c r="D340" s="217" t="s">
        <v>186</v>
      </c>
      <c r="E340" s="39"/>
      <c r="F340" s="218" t="s">
        <v>375</v>
      </c>
      <c r="G340" s="39"/>
      <c r="H340" s="39"/>
      <c r="I340" s="219"/>
      <c r="J340" s="39"/>
      <c r="K340" s="39"/>
      <c r="L340" s="43"/>
      <c r="M340" s="220"/>
      <c r="N340" s="221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186</v>
      </c>
      <c r="AU340" s="16" t="s">
        <v>183</v>
      </c>
    </row>
    <row r="341" s="12" customFormat="1" ht="20.88" customHeight="1">
      <c r="A341" s="12"/>
      <c r="B341" s="187"/>
      <c r="C341" s="188"/>
      <c r="D341" s="189" t="s">
        <v>75</v>
      </c>
      <c r="E341" s="201" t="s">
        <v>216</v>
      </c>
      <c r="F341" s="201" t="s">
        <v>217</v>
      </c>
      <c r="G341" s="188"/>
      <c r="H341" s="188"/>
      <c r="I341" s="191"/>
      <c r="J341" s="202">
        <f>BK341</f>
        <v>0</v>
      </c>
      <c r="K341" s="188"/>
      <c r="L341" s="193"/>
      <c r="M341" s="194"/>
      <c r="N341" s="195"/>
      <c r="O341" s="195"/>
      <c r="P341" s="196">
        <f>SUM(P342:P347)</f>
        <v>0</v>
      </c>
      <c r="Q341" s="195"/>
      <c r="R341" s="196">
        <f>SUM(R342:R347)</f>
        <v>0</v>
      </c>
      <c r="S341" s="195"/>
      <c r="T341" s="197">
        <f>SUM(T342:T347)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8" t="s">
        <v>84</v>
      </c>
      <c r="AT341" s="199" t="s">
        <v>75</v>
      </c>
      <c r="AU341" s="199" t="s">
        <v>86</v>
      </c>
      <c r="AY341" s="198" t="s">
        <v>172</v>
      </c>
      <c r="BK341" s="200">
        <f>SUM(BK342:BK347)</f>
        <v>0</v>
      </c>
    </row>
    <row r="342" s="2" customFormat="1" ht="16.5" customHeight="1">
      <c r="A342" s="37"/>
      <c r="B342" s="38"/>
      <c r="C342" s="203" t="s">
        <v>376</v>
      </c>
      <c r="D342" s="203" t="s">
        <v>177</v>
      </c>
      <c r="E342" s="204" t="s">
        <v>377</v>
      </c>
      <c r="F342" s="205" t="s">
        <v>179</v>
      </c>
      <c r="G342" s="206" t="s">
        <v>180</v>
      </c>
      <c r="H342" s="207">
        <v>1</v>
      </c>
      <c r="I342" s="208"/>
      <c r="J342" s="209">
        <f>ROUND(I342*H342,2)</f>
        <v>0</v>
      </c>
      <c r="K342" s="205" t="s">
        <v>181</v>
      </c>
      <c r="L342" s="210"/>
      <c r="M342" s="211" t="s">
        <v>19</v>
      </c>
      <c r="N342" s="212" t="s">
        <v>47</v>
      </c>
      <c r="O342" s="83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5" t="s">
        <v>182</v>
      </c>
      <c r="AT342" s="215" t="s">
        <v>177</v>
      </c>
      <c r="AU342" s="215" t="s">
        <v>183</v>
      </c>
      <c r="AY342" s="16" t="s">
        <v>172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84</v>
      </c>
      <c r="BK342" s="216">
        <f>ROUND(I342*H342,2)</f>
        <v>0</v>
      </c>
      <c r="BL342" s="16" t="s">
        <v>184</v>
      </c>
      <c r="BM342" s="215" t="s">
        <v>378</v>
      </c>
    </row>
    <row r="343" s="2" customFormat="1">
      <c r="A343" s="37"/>
      <c r="B343" s="38"/>
      <c r="C343" s="39"/>
      <c r="D343" s="217" t="s">
        <v>186</v>
      </c>
      <c r="E343" s="39"/>
      <c r="F343" s="218" t="s">
        <v>187</v>
      </c>
      <c r="G343" s="39"/>
      <c r="H343" s="39"/>
      <c r="I343" s="219"/>
      <c r="J343" s="39"/>
      <c r="K343" s="39"/>
      <c r="L343" s="43"/>
      <c r="M343" s="220"/>
      <c r="N343" s="221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186</v>
      </c>
      <c r="AU343" s="16" t="s">
        <v>183</v>
      </c>
    </row>
    <row r="344" s="2" customFormat="1" ht="24.15" customHeight="1">
      <c r="A344" s="37"/>
      <c r="B344" s="38"/>
      <c r="C344" s="203" t="s">
        <v>379</v>
      </c>
      <c r="D344" s="203" t="s">
        <v>177</v>
      </c>
      <c r="E344" s="204" t="s">
        <v>188</v>
      </c>
      <c r="F344" s="205" t="s">
        <v>189</v>
      </c>
      <c r="G344" s="206" t="s">
        <v>180</v>
      </c>
      <c r="H344" s="207">
        <v>1</v>
      </c>
      <c r="I344" s="208"/>
      <c r="J344" s="209">
        <f>ROUND(I344*H344,2)</f>
        <v>0</v>
      </c>
      <c r="K344" s="205" t="s">
        <v>181</v>
      </c>
      <c r="L344" s="210"/>
      <c r="M344" s="211" t="s">
        <v>19</v>
      </c>
      <c r="N344" s="212" t="s">
        <v>47</v>
      </c>
      <c r="O344" s="83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15" t="s">
        <v>182</v>
      </c>
      <c r="AT344" s="215" t="s">
        <v>177</v>
      </c>
      <c r="AU344" s="215" t="s">
        <v>183</v>
      </c>
      <c r="AY344" s="16" t="s">
        <v>172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84</v>
      </c>
      <c r="BK344" s="216">
        <f>ROUND(I344*H344,2)</f>
        <v>0</v>
      </c>
      <c r="BL344" s="16" t="s">
        <v>184</v>
      </c>
      <c r="BM344" s="215" t="s">
        <v>380</v>
      </c>
    </row>
    <row r="345" s="2" customFormat="1">
      <c r="A345" s="37"/>
      <c r="B345" s="38"/>
      <c r="C345" s="39"/>
      <c r="D345" s="217" t="s">
        <v>186</v>
      </c>
      <c r="E345" s="39"/>
      <c r="F345" s="218" t="s">
        <v>191</v>
      </c>
      <c r="G345" s="39"/>
      <c r="H345" s="39"/>
      <c r="I345" s="219"/>
      <c r="J345" s="39"/>
      <c r="K345" s="39"/>
      <c r="L345" s="43"/>
      <c r="M345" s="220"/>
      <c r="N345" s="221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186</v>
      </c>
      <c r="AU345" s="16" t="s">
        <v>183</v>
      </c>
    </row>
    <row r="346" s="2" customFormat="1" ht="16.5" customHeight="1">
      <c r="A346" s="37"/>
      <c r="B346" s="38"/>
      <c r="C346" s="203" t="s">
        <v>381</v>
      </c>
      <c r="D346" s="203" t="s">
        <v>177</v>
      </c>
      <c r="E346" s="204" t="s">
        <v>339</v>
      </c>
      <c r="F346" s="205" t="s">
        <v>340</v>
      </c>
      <c r="G346" s="206" t="s">
        <v>180</v>
      </c>
      <c r="H346" s="207">
        <v>1.8200000000000001</v>
      </c>
      <c r="I346" s="208"/>
      <c r="J346" s="209">
        <f>ROUND(I346*H346,2)</f>
        <v>0</v>
      </c>
      <c r="K346" s="205" t="s">
        <v>181</v>
      </c>
      <c r="L346" s="210"/>
      <c r="M346" s="211" t="s">
        <v>19</v>
      </c>
      <c r="N346" s="212" t="s">
        <v>47</v>
      </c>
      <c r="O346" s="83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5" t="s">
        <v>182</v>
      </c>
      <c r="AT346" s="215" t="s">
        <v>177</v>
      </c>
      <c r="AU346" s="215" t="s">
        <v>183</v>
      </c>
      <c r="AY346" s="16" t="s">
        <v>172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6" t="s">
        <v>84</v>
      </c>
      <c r="BK346" s="216">
        <f>ROUND(I346*H346,2)</f>
        <v>0</v>
      </c>
      <c r="BL346" s="16" t="s">
        <v>184</v>
      </c>
      <c r="BM346" s="215" t="s">
        <v>382</v>
      </c>
    </row>
    <row r="347" s="2" customFormat="1">
      <c r="A347" s="37"/>
      <c r="B347" s="38"/>
      <c r="C347" s="39"/>
      <c r="D347" s="217" t="s">
        <v>186</v>
      </c>
      <c r="E347" s="39"/>
      <c r="F347" s="218" t="s">
        <v>342</v>
      </c>
      <c r="G347" s="39"/>
      <c r="H347" s="39"/>
      <c r="I347" s="219"/>
      <c r="J347" s="39"/>
      <c r="K347" s="39"/>
      <c r="L347" s="43"/>
      <c r="M347" s="220"/>
      <c r="N347" s="221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186</v>
      </c>
      <c r="AU347" s="16" t="s">
        <v>183</v>
      </c>
    </row>
    <row r="348" s="12" customFormat="1" ht="20.88" customHeight="1">
      <c r="A348" s="12"/>
      <c r="B348" s="187"/>
      <c r="C348" s="188"/>
      <c r="D348" s="189" t="s">
        <v>75</v>
      </c>
      <c r="E348" s="201" t="s">
        <v>242</v>
      </c>
      <c r="F348" s="201" t="s">
        <v>243</v>
      </c>
      <c r="G348" s="188"/>
      <c r="H348" s="188"/>
      <c r="I348" s="191"/>
      <c r="J348" s="202">
        <f>BK348</f>
        <v>0</v>
      </c>
      <c r="K348" s="188"/>
      <c r="L348" s="193"/>
      <c r="M348" s="194"/>
      <c r="N348" s="195"/>
      <c r="O348" s="195"/>
      <c r="P348" s="196">
        <f>SUM(P349:P350)</f>
        <v>0</v>
      </c>
      <c r="Q348" s="195"/>
      <c r="R348" s="196">
        <f>SUM(R349:R350)</f>
        <v>0</v>
      </c>
      <c r="S348" s="195"/>
      <c r="T348" s="197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8" t="s">
        <v>84</v>
      </c>
      <c r="AT348" s="199" t="s">
        <v>75</v>
      </c>
      <c r="AU348" s="199" t="s">
        <v>86</v>
      </c>
      <c r="AY348" s="198" t="s">
        <v>172</v>
      </c>
      <c r="BK348" s="200">
        <f>SUM(BK349:BK350)</f>
        <v>0</v>
      </c>
    </row>
    <row r="349" s="2" customFormat="1" ht="16.5" customHeight="1">
      <c r="A349" s="37"/>
      <c r="B349" s="38"/>
      <c r="C349" s="203" t="s">
        <v>383</v>
      </c>
      <c r="D349" s="203" t="s">
        <v>177</v>
      </c>
      <c r="E349" s="204" t="s">
        <v>245</v>
      </c>
      <c r="F349" s="205" t="s">
        <v>246</v>
      </c>
      <c r="G349" s="206" t="s">
        <v>180</v>
      </c>
      <c r="H349" s="207">
        <v>1</v>
      </c>
      <c r="I349" s="208"/>
      <c r="J349" s="209">
        <f>ROUND(I349*H349,2)</f>
        <v>0</v>
      </c>
      <c r="K349" s="205" t="s">
        <v>181</v>
      </c>
      <c r="L349" s="210"/>
      <c r="M349" s="211" t="s">
        <v>19</v>
      </c>
      <c r="N349" s="212" t="s">
        <v>47</v>
      </c>
      <c r="O349" s="83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5" t="s">
        <v>182</v>
      </c>
      <c r="AT349" s="215" t="s">
        <v>177</v>
      </c>
      <c r="AU349" s="215" t="s">
        <v>183</v>
      </c>
      <c r="AY349" s="16" t="s">
        <v>172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6" t="s">
        <v>84</v>
      </c>
      <c r="BK349" s="216">
        <f>ROUND(I349*H349,2)</f>
        <v>0</v>
      </c>
      <c r="BL349" s="16" t="s">
        <v>184</v>
      </c>
      <c r="BM349" s="215" t="s">
        <v>384</v>
      </c>
    </row>
    <row r="350" s="2" customFormat="1" ht="24.15" customHeight="1">
      <c r="A350" s="37"/>
      <c r="B350" s="38"/>
      <c r="C350" s="203" t="s">
        <v>385</v>
      </c>
      <c r="D350" s="203" t="s">
        <v>177</v>
      </c>
      <c r="E350" s="204" t="s">
        <v>263</v>
      </c>
      <c r="F350" s="205" t="s">
        <v>264</v>
      </c>
      <c r="G350" s="206" t="s">
        <v>180</v>
      </c>
      <c r="H350" s="207">
        <v>2</v>
      </c>
      <c r="I350" s="208"/>
      <c r="J350" s="209">
        <f>ROUND(I350*H350,2)</f>
        <v>0</v>
      </c>
      <c r="K350" s="205" t="s">
        <v>181</v>
      </c>
      <c r="L350" s="210"/>
      <c r="M350" s="211" t="s">
        <v>19</v>
      </c>
      <c r="N350" s="212" t="s">
        <v>47</v>
      </c>
      <c r="O350" s="83"/>
      <c r="P350" s="213">
        <f>O350*H350</f>
        <v>0</v>
      </c>
      <c r="Q350" s="213">
        <v>0</v>
      </c>
      <c r="R350" s="213">
        <f>Q350*H350</f>
        <v>0</v>
      </c>
      <c r="S350" s="213">
        <v>0</v>
      </c>
      <c r="T350" s="21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5" t="s">
        <v>182</v>
      </c>
      <c r="AT350" s="215" t="s">
        <v>177</v>
      </c>
      <c r="AU350" s="215" t="s">
        <v>183</v>
      </c>
      <c r="AY350" s="16" t="s">
        <v>172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6" t="s">
        <v>84</v>
      </c>
      <c r="BK350" s="216">
        <f>ROUND(I350*H350,2)</f>
        <v>0</v>
      </c>
      <c r="BL350" s="16" t="s">
        <v>184</v>
      </c>
      <c r="BM350" s="215" t="s">
        <v>386</v>
      </c>
    </row>
    <row r="351" s="12" customFormat="1" ht="22.8" customHeight="1">
      <c r="A351" s="12"/>
      <c r="B351" s="187"/>
      <c r="C351" s="188"/>
      <c r="D351" s="189" t="s">
        <v>75</v>
      </c>
      <c r="E351" s="201" t="s">
        <v>387</v>
      </c>
      <c r="F351" s="201" t="s">
        <v>388</v>
      </c>
      <c r="G351" s="188"/>
      <c r="H351" s="188"/>
      <c r="I351" s="191"/>
      <c r="J351" s="202">
        <f>BK351</f>
        <v>0</v>
      </c>
      <c r="K351" s="188"/>
      <c r="L351" s="193"/>
      <c r="M351" s="194"/>
      <c r="N351" s="195"/>
      <c r="O351" s="195"/>
      <c r="P351" s="196">
        <f>P352+P359+P366</f>
        <v>0</v>
      </c>
      <c r="Q351" s="195"/>
      <c r="R351" s="196">
        <f>R352+R359+R366</f>
        <v>0</v>
      </c>
      <c r="S351" s="195"/>
      <c r="T351" s="197">
        <f>T352+T359+T366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8" t="s">
        <v>84</v>
      </c>
      <c r="AT351" s="199" t="s">
        <v>75</v>
      </c>
      <c r="AU351" s="199" t="s">
        <v>84</v>
      </c>
      <c r="AY351" s="198" t="s">
        <v>172</v>
      </c>
      <c r="BK351" s="200">
        <f>BK352+BK359+BK366</f>
        <v>0</v>
      </c>
    </row>
    <row r="352" s="12" customFormat="1" ht="20.88" customHeight="1">
      <c r="A352" s="12"/>
      <c r="B352" s="187"/>
      <c r="C352" s="188"/>
      <c r="D352" s="189" t="s">
        <v>75</v>
      </c>
      <c r="E352" s="201" t="s">
        <v>389</v>
      </c>
      <c r="F352" s="201" t="s">
        <v>390</v>
      </c>
      <c r="G352" s="188"/>
      <c r="H352" s="188"/>
      <c r="I352" s="191"/>
      <c r="J352" s="202">
        <f>BK352</f>
        <v>0</v>
      </c>
      <c r="K352" s="188"/>
      <c r="L352" s="193"/>
      <c r="M352" s="194"/>
      <c r="N352" s="195"/>
      <c r="O352" s="195"/>
      <c r="P352" s="196">
        <f>SUM(P353:P358)</f>
        <v>0</v>
      </c>
      <c r="Q352" s="195"/>
      <c r="R352" s="196">
        <f>SUM(R353:R358)</f>
        <v>0</v>
      </c>
      <c r="S352" s="195"/>
      <c r="T352" s="197">
        <f>SUM(T353:T358)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8" t="s">
        <v>84</v>
      </c>
      <c r="AT352" s="199" t="s">
        <v>75</v>
      </c>
      <c r="AU352" s="199" t="s">
        <v>86</v>
      </c>
      <c r="AY352" s="198" t="s">
        <v>172</v>
      </c>
      <c r="BK352" s="200">
        <f>SUM(BK353:BK358)</f>
        <v>0</v>
      </c>
    </row>
    <row r="353" s="2" customFormat="1" ht="16.5" customHeight="1">
      <c r="A353" s="37"/>
      <c r="B353" s="38"/>
      <c r="C353" s="203" t="s">
        <v>391</v>
      </c>
      <c r="D353" s="203" t="s">
        <v>177</v>
      </c>
      <c r="E353" s="204" t="s">
        <v>219</v>
      </c>
      <c r="F353" s="205" t="s">
        <v>220</v>
      </c>
      <c r="G353" s="206" t="s">
        <v>180</v>
      </c>
      <c r="H353" s="207">
        <v>1</v>
      </c>
      <c r="I353" s="208"/>
      <c r="J353" s="209">
        <f>ROUND(I353*H353,2)</f>
        <v>0</v>
      </c>
      <c r="K353" s="205" t="s">
        <v>181</v>
      </c>
      <c r="L353" s="210"/>
      <c r="M353" s="211" t="s">
        <v>19</v>
      </c>
      <c r="N353" s="212" t="s">
        <v>47</v>
      </c>
      <c r="O353" s="83"/>
      <c r="P353" s="213">
        <f>O353*H353</f>
        <v>0</v>
      </c>
      <c r="Q353" s="213">
        <v>0</v>
      </c>
      <c r="R353" s="213">
        <f>Q353*H353</f>
        <v>0</v>
      </c>
      <c r="S353" s="213">
        <v>0</v>
      </c>
      <c r="T353" s="21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15" t="s">
        <v>182</v>
      </c>
      <c r="AT353" s="215" t="s">
        <v>177</v>
      </c>
      <c r="AU353" s="215" t="s">
        <v>183</v>
      </c>
      <c r="AY353" s="16" t="s">
        <v>172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6" t="s">
        <v>84</v>
      </c>
      <c r="BK353" s="216">
        <f>ROUND(I353*H353,2)</f>
        <v>0</v>
      </c>
      <c r="BL353" s="16" t="s">
        <v>184</v>
      </c>
      <c r="BM353" s="215" t="s">
        <v>392</v>
      </c>
    </row>
    <row r="354" s="2" customFormat="1">
      <c r="A354" s="37"/>
      <c r="B354" s="38"/>
      <c r="C354" s="39"/>
      <c r="D354" s="217" t="s">
        <v>186</v>
      </c>
      <c r="E354" s="39"/>
      <c r="F354" s="218" t="s">
        <v>222</v>
      </c>
      <c r="G354" s="39"/>
      <c r="H354" s="39"/>
      <c r="I354" s="219"/>
      <c r="J354" s="39"/>
      <c r="K354" s="39"/>
      <c r="L354" s="43"/>
      <c r="M354" s="220"/>
      <c r="N354" s="221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186</v>
      </c>
      <c r="AU354" s="16" t="s">
        <v>183</v>
      </c>
    </row>
    <row r="355" s="2" customFormat="1" ht="16.5" customHeight="1">
      <c r="A355" s="37"/>
      <c r="B355" s="38"/>
      <c r="C355" s="203" t="s">
        <v>393</v>
      </c>
      <c r="D355" s="203" t="s">
        <v>177</v>
      </c>
      <c r="E355" s="204" t="s">
        <v>230</v>
      </c>
      <c r="F355" s="205" t="s">
        <v>231</v>
      </c>
      <c r="G355" s="206" t="s">
        <v>180</v>
      </c>
      <c r="H355" s="207">
        <v>1.52</v>
      </c>
      <c r="I355" s="208"/>
      <c r="J355" s="209">
        <f>ROUND(I355*H355,2)</f>
        <v>0</v>
      </c>
      <c r="K355" s="205" t="s">
        <v>181</v>
      </c>
      <c r="L355" s="210"/>
      <c r="M355" s="211" t="s">
        <v>19</v>
      </c>
      <c r="N355" s="212" t="s">
        <v>47</v>
      </c>
      <c r="O355" s="83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5" t="s">
        <v>182</v>
      </c>
      <c r="AT355" s="215" t="s">
        <v>177</v>
      </c>
      <c r="AU355" s="215" t="s">
        <v>183</v>
      </c>
      <c r="AY355" s="16" t="s">
        <v>172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84</v>
      </c>
      <c r="BK355" s="216">
        <f>ROUND(I355*H355,2)</f>
        <v>0</v>
      </c>
      <c r="BL355" s="16" t="s">
        <v>184</v>
      </c>
      <c r="BM355" s="215" t="s">
        <v>394</v>
      </c>
    </row>
    <row r="356" s="2" customFormat="1">
      <c r="A356" s="37"/>
      <c r="B356" s="38"/>
      <c r="C356" s="39"/>
      <c r="D356" s="217" t="s">
        <v>186</v>
      </c>
      <c r="E356" s="39"/>
      <c r="F356" s="218" t="s">
        <v>233</v>
      </c>
      <c r="G356" s="39"/>
      <c r="H356" s="39"/>
      <c r="I356" s="219"/>
      <c r="J356" s="39"/>
      <c r="K356" s="39"/>
      <c r="L356" s="43"/>
      <c r="M356" s="220"/>
      <c r="N356" s="221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186</v>
      </c>
      <c r="AU356" s="16" t="s">
        <v>183</v>
      </c>
    </row>
    <row r="357" s="2" customFormat="1" ht="24.15" customHeight="1">
      <c r="A357" s="37"/>
      <c r="B357" s="38"/>
      <c r="C357" s="203" t="s">
        <v>395</v>
      </c>
      <c r="D357" s="203" t="s">
        <v>177</v>
      </c>
      <c r="E357" s="204" t="s">
        <v>188</v>
      </c>
      <c r="F357" s="205" t="s">
        <v>189</v>
      </c>
      <c r="G357" s="206" t="s">
        <v>180</v>
      </c>
      <c r="H357" s="207">
        <v>1</v>
      </c>
      <c r="I357" s="208"/>
      <c r="J357" s="209">
        <f>ROUND(I357*H357,2)</f>
        <v>0</v>
      </c>
      <c r="K357" s="205" t="s">
        <v>181</v>
      </c>
      <c r="L357" s="210"/>
      <c r="M357" s="211" t="s">
        <v>19</v>
      </c>
      <c r="N357" s="212" t="s">
        <v>47</v>
      </c>
      <c r="O357" s="83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5" t="s">
        <v>182</v>
      </c>
      <c r="AT357" s="215" t="s">
        <v>177</v>
      </c>
      <c r="AU357" s="215" t="s">
        <v>183</v>
      </c>
      <c r="AY357" s="16" t="s">
        <v>172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6" t="s">
        <v>84</v>
      </c>
      <c r="BK357" s="216">
        <f>ROUND(I357*H357,2)</f>
        <v>0</v>
      </c>
      <c r="BL357" s="16" t="s">
        <v>184</v>
      </c>
      <c r="BM357" s="215" t="s">
        <v>396</v>
      </c>
    </row>
    <row r="358" s="2" customFormat="1">
      <c r="A358" s="37"/>
      <c r="B358" s="38"/>
      <c r="C358" s="39"/>
      <c r="D358" s="217" t="s">
        <v>186</v>
      </c>
      <c r="E358" s="39"/>
      <c r="F358" s="218" t="s">
        <v>191</v>
      </c>
      <c r="G358" s="39"/>
      <c r="H358" s="39"/>
      <c r="I358" s="219"/>
      <c r="J358" s="39"/>
      <c r="K358" s="39"/>
      <c r="L358" s="43"/>
      <c r="M358" s="220"/>
      <c r="N358" s="221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186</v>
      </c>
      <c r="AU358" s="16" t="s">
        <v>183</v>
      </c>
    </row>
    <row r="359" s="12" customFormat="1" ht="20.88" customHeight="1">
      <c r="A359" s="12"/>
      <c r="B359" s="187"/>
      <c r="C359" s="188"/>
      <c r="D359" s="189" t="s">
        <v>75</v>
      </c>
      <c r="E359" s="201" t="s">
        <v>216</v>
      </c>
      <c r="F359" s="201" t="s">
        <v>217</v>
      </c>
      <c r="G359" s="188"/>
      <c r="H359" s="188"/>
      <c r="I359" s="191"/>
      <c r="J359" s="202">
        <f>BK359</f>
        <v>0</v>
      </c>
      <c r="K359" s="188"/>
      <c r="L359" s="193"/>
      <c r="M359" s="194"/>
      <c r="N359" s="195"/>
      <c r="O359" s="195"/>
      <c r="P359" s="196">
        <f>SUM(P360:P365)</f>
        <v>0</v>
      </c>
      <c r="Q359" s="195"/>
      <c r="R359" s="196">
        <f>SUM(R360:R365)</f>
        <v>0</v>
      </c>
      <c r="S359" s="195"/>
      <c r="T359" s="197">
        <f>SUM(T360:T365)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8" t="s">
        <v>84</v>
      </c>
      <c r="AT359" s="199" t="s">
        <v>75</v>
      </c>
      <c r="AU359" s="199" t="s">
        <v>86</v>
      </c>
      <c r="AY359" s="198" t="s">
        <v>172</v>
      </c>
      <c r="BK359" s="200">
        <f>SUM(BK360:BK365)</f>
        <v>0</v>
      </c>
    </row>
    <row r="360" s="2" customFormat="1" ht="16.5" customHeight="1">
      <c r="A360" s="37"/>
      <c r="B360" s="38"/>
      <c r="C360" s="203" t="s">
        <v>397</v>
      </c>
      <c r="D360" s="203" t="s">
        <v>177</v>
      </c>
      <c r="E360" s="204" t="s">
        <v>398</v>
      </c>
      <c r="F360" s="205" t="s">
        <v>301</v>
      </c>
      <c r="G360" s="206" t="s">
        <v>180</v>
      </c>
      <c r="H360" s="207">
        <v>1</v>
      </c>
      <c r="I360" s="208"/>
      <c r="J360" s="209">
        <f>ROUND(I360*H360,2)</f>
        <v>0</v>
      </c>
      <c r="K360" s="205" t="s">
        <v>181</v>
      </c>
      <c r="L360" s="210"/>
      <c r="M360" s="211" t="s">
        <v>19</v>
      </c>
      <c r="N360" s="212" t="s">
        <v>47</v>
      </c>
      <c r="O360" s="83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5" t="s">
        <v>182</v>
      </c>
      <c r="AT360" s="215" t="s">
        <v>177</v>
      </c>
      <c r="AU360" s="215" t="s">
        <v>183</v>
      </c>
      <c r="AY360" s="16" t="s">
        <v>172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6" t="s">
        <v>84</v>
      </c>
      <c r="BK360" s="216">
        <f>ROUND(I360*H360,2)</f>
        <v>0</v>
      </c>
      <c r="BL360" s="16" t="s">
        <v>184</v>
      </c>
      <c r="BM360" s="215" t="s">
        <v>399</v>
      </c>
    </row>
    <row r="361" s="2" customFormat="1">
      <c r="A361" s="37"/>
      <c r="B361" s="38"/>
      <c r="C361" s="39"/>
      <c r="D361" s="217" t="s">
        <v>186</v>
      </c>
      <c r="E361" s="39"/>
      <c r="F361" s="218" t="s">
        <v>187</v>
      </c>
      <c r="G361" s="39"/>
      <c r="H361" s="39"/>
      <c r="I361" s="219"/>
      <c r="J361" s="39"/>
      <c r="K361" s="39"/>
      <c r="L361" s="43"/>
      <c r="M361" s="220"/>
      <c r="N361" s="221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186</v>
      </c>
      <c r="AU361" s="16" t="s">
        <v>183</v>
      </c>
    </row>
    <row r="362" s="2" customFormat="1" ht="16.5" customHeight="1">
      <c r="A362" s="37"/>
      <c r="B362" s="38"/>
      <c r="C362" s="203" t="s">
        <v>400</v>
      </c>
      <c r="D362" s="203" t="s">
        <v>177</v>
      </c>
      <c r="E362" s="204" t="s">
        <v>192</v>
      </c>
      <c r="F362" s="205" t="s">
        <v>193</v>
      </c>
      <c r="G362" s="206" t="s">
        <v>180</v>
      </c>
      <c r="H362" s="207">
        <v>1.8200000000000001</v>
      </c>
      <c r="I362" s="208"/>
      <c r="J362" s="209">
        <f>ROUND(I362*H362,2)</f>
        <v>0</v>
      </c>
      <c r="K362" s="205" t="s">
        <v>181</v>
      </c>
      <c r="L362" s="210"/>
      <c r="M362" s="211" t="s">
        <v>19</v>
      </c>
      <c r="N362" s="212" t="s">
        <v>47</v>
      </c>
      <c r="O362" s="83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15" t="s">
        <v>182</v>
      </c>
      <c r="AT362" s="215" t="s">
        <v>177</v>
      </c>
      <c r="AU362" s="215" t="s">
        <v>183</v>
      </c>
      <c r="AY362" s="16" t="s">
        <v>172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6" t="s">
        <v>84</v>
      </c>
      <c r="BK362" s="216">
        <f>ROUND(I362*H362,2)</f>
        <v>0</v>
      </c>
      <c r="BL362" s="16" t="s">
        <v>184</v>
      </c>
      <c r="BM362" s="215" t="s">
        <v>401</v>
      </c>
    </row>
    <row r="363" s="2" customFormat="1">
      <c r="A363" s="37"/>
      <c r="B363" s="38"/>
      <c r="C363" s="39"/>
      <c r="D363" s="217" t="s">
        <v>186</v>
      </c>
      <c r="E363" s="39"/>
      <c r="F363" s="218" t="s">
        <v>195</v>
      </c>
      <c r="G363" s="39"/>
      <c r="H363" s="39"/>
      <c r="I363" s="219"/>
      <c r="J363" s="39"/>
      <c r="K363" s="39"/>
      <c r="L363" s="43"/>
      <c r="M363" s="220"/>
      <c r="N363" s="221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186</v>
      </c>
      <c r="AU363" s="16" t="s">
        <v>183</v>
      </c>
    </row>
    <row r="364" s="2" customFormat="1" ht="24.15" customHeight="1">
      <c r="A364" s="37"/>
      <c r="B364" s="38"/>
      <c r="C364" s="203" t="s">
        <v>402</v>
      </c>
      <c r="D364" s="203" t="s">
        <v>177</v>
      </c>
      <c r="E364" s="204" t="s">
        <v>188</v>
      </c>
      <c r="F364" s="205" t="s">
        <v>189</v>
      </c>
      <c r="G364" s="206" t="s">
        <v>180</v>
      </c>
      <c r="H364" s="207">
        <v>1</v>
      </c>
      <c r="I364" s="208"/>
      <c r="J364" s="209">
        <f>ROUND(I364*H364,2)</f>
        <v>0</v>
      </c>
      <c r="K364" s="205" t="s">
        <v>181</v>
      </c>
      <c r="L364" s="210"/>
      <c r="M364" s="211" t="s">
        <v>19</v>
      </c>
      <c r="N364" s="212" t="s">
        <v>47</v>
      </c>
      <c r="O364" s="83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15" t="s">
        <v>182</v>
      </c>
      <c r="AT364" s="215" t="s">
        <v>177</v>
      </c>
      <c r="AU364" s="215" t="s">
        <v>183</v>
      </c>
      <c r="AY364" s="16" t="s">
        <v>172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6" t="s">
        <v>84</v>
      </c>
      <c r="BK364" s="216">
        <f>ROUND(I364*H364,2)</f>
        <v>0</v>
      </c>
      <c r="BL364" s="16" t="s">
        <v>184</v>
      </c>
      <c r="BM364" s="215" t="s">
        <v>403</v>
      </c>
    </row>
    <row r="365" s="2" customFormat="1">
      <c r="A365" s="37"/>
      <c r="B365" s="38"/>
      <c r="C365" s="39"/>
      <c r="D365" s="217" t="s">
        <v>186</v>
      </c>
      <c r="E365" s="39"/>
      <c r="F365" s="218" t="s">
        <v>191</v>
      </c>
      <c r="G365" s="39"/>
      <c r="H365" s="39"/>
      <c r="I365" s="219"/>
      <c r="J365" s="39"/>
      <c r="K365" s="39"/>
      <c r="L365" s="43"/>
      <c r="M365" s="220"/>
      <c r="N365" s="221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186</v>
      </c>
      <c r="AU365" s="16" t="s">
        <v>183</v>
      </c>
    </row>
    <row r="366" s="12" customFormat="1" ht="20.88" customHeight="1">
      <c r="A366" s="12"/>
      <c r="B366" s="187"/>
      <c r="C366" s="188"/>
      <c r="D366" s="189" t="s">
        <v>75</v>
      </c>
      <c r="E366" s="201" t="s">
        <v>242</v>
      </c>
      <c r="F366" s="201" t="s">
        <v>243</v>
      </c>
      <c r="G366" s="188"/>
      <c r="H366" s="188"/>
      <c r="I366" s="191"/>
      <c r="J366" s="202">
        <f>BK366</f>
        <v>0</v>
      </c>
      <c r="K366" s="188"/>
      <c r="L366" s="193"/>
      <c r="M366" s="194"/>
      <c r="N366" s="195"/>
      <c r="O366" s="195"/>
      <c r="P366" s="196">
        <f>SUM(P367:P368)</f>
        <v>0</v>
      </c>
      <c r="Q366" s="195"/>
      <c r="R366" s="196">
        <f>SUM(R367:R368)</f>
        <v>0</v>
      </c>
      <c r="S366" s="195"/>
      <c r="T366" s="197">
        <f>SUM(T367:T368)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98" t="s">
        <v>84</v>
      </c>
      <c r="AT366" s="199" t="s">
        <v>75</v>
      </c>
      <c r="AU366" s="199" t="s">
        <v>86</v>
      </c>
      <c r="AY366" s="198" t="s">
        <v>172</v>
      </c>
      <c r="BK366" s="200">
        <f>SUM(BK367:BK368)</f>
        <v>0</v>
      </c>
    </row>
    <row r="367" s="2" customFormat="1" ht="16.5" customHeight="1">
      <c r="A367" s="37"/>
      <c r="B367" s="38"/>
      <c r="C367" s="203" t="s">
        <v>404</v>
      </c>
      <c r="D367" s="203" t="s">
        <v>177</v>
      </c>
      <c r="E367" s="204" t="s">
        <v>245</v>
      </c>
      <c r="F367" s="205" t="s">
        <v>246</v>
      </c>
      <c r="G367" s="206" t="s">
        <v>180</v>
      </c>
      <c r="H367" s="207">
        <v>1</v>
      </c>
      <c r="I367" s="208"/>
      <c r="J367" s="209">
        <f>ROUND(I367*H367,2)</f>
        <v>0</v>
      </c>
      <c r="K367" s="205" t="s">
        <v>181</v>
      </c>
      <c r="L367" s="210"/>
      <c r="M367" s="211" t="s">
        <v>19</v>
      </c>
      <c r="N367" s="212" t="s">
        <v>47</v>
      </c>
      <c r="O367" s="83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5" t="s">
        <v>182</v>
      </c>
      <c r="AT367" s="215" t="s">
        <v>177</v>
      </c>
      <c r="AU367" s="215" t="s">
        <v>183</v>
      </c>
      <c r="AY367" s="16" t="s">
        <v>172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6" t="s">
        <v>84</v>
      </c>
      <c r="BK367" s="216">
        <f>ROUND(I367*H367,2)</f>
        <v>0</v>
      </c>
      <c r="BL367" s="16" t="s">
        <v>184</v>
      </c>
      <c r="BM367" s="215" t="s">
        <v>405</v>
      </c>
    </row>
    <row r="368" s="2" customFormat="1" ht="24.15" customHeight="1">
      <c r="A368" s="37"/>
      <c r="B368" s="38"/>
      <c r="C368" s="203" t="s">
        <v>406</v>
      </c>
      <c r="D368" s="203" t="s">
        <v>177</v>
      </c>
      <c r="E368" s="204" t="s">
        <v>263</v>
      </c>
      <c r="F368" s="205" t="s">
        <v>264</v>
      </c>
      <c r="G368" s="206" t="s">
        <v>180</v>
      </c>
      <c r="H368" s="207">
        <v>2</v>
      </c>
      <c r="I368" s="208"/>
      <c r="J368" s="209">
        <f>ROUND(I368*H368,2)</f>
        <v>0</v>
      </c>
      <c r="K368" s="205" t="s">
        <v>181</v>
      </c>
      <c r="L368" s="210"/>
      <c r="M368" s="211" t="s">
        <v>19</v>
      </c>
      <c r="N368" s="212" t="s">
        <v>47</v>
      </c>
      <c r="O368" s="83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15" t="s">
        <v>182</v>
      </c>
      <c r="AT368" s="215" t="s">
        <v>177</v>
      </c>
      <c r="AU368" s="215" t="s">
        <v>183</v>
      </c>
      <c r="AY368" s="16" t="s">
        <v>172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6" t="s">
        <v>84</v>
      </c>
      <c r="BK368" s="216">
        <f>ROUND(I368*H368,2)</f>
        <v>0</v>
      </c>
      <c r="BL368" s="16" t="s">
        <v>184</v>
      </c>
      <c r="BM368" s="215" t="s">
        <v>407</v>
      </c>
    </row>
    <row r="369" s="12" customFormat="1" ht="22.8" customHeight="1">
      <c r="A369" s="12"/>
      <c r="B369" s="187"/>
      <c r="C369" s="188"/>
      <c r="D369" s="189" t="s">
        <v>75</v>
      </c>
      <c r="E369" s="201" t="s">
        <v>408</v>
      </c>
      <c r="F369" s="201" t="s">
        <v>409</v>
      </c>
      <c r="G369" s="188"/>
      <c r="H369" s="188"/>
      <c r="I369" s="191"/>
      <c r="J369" s="202">
        <f>BK369</f>
        <v>0</v>
      </c>
      <c r="K369" s="188"/>
      <c r="L369" s="193"/>
      <c r="M369" s="194"/>
      <c r="N369" s="195"/>
      <c r="O369" s="195"/>
      <c r="P369" s="196">
        <f>P370+P377</f>
        <v>0</v>
      </c>
      <c r="Q369" s="195"/>
      <c r="R369" s="196">
        <f>R370+R377</f>
        <v>0</v>
      </c>
      <c r="S369" s="195"/>
      <c r="T369" s="197">
        <f>T370+T377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98" t="s">
        <v>84</v>
      </c>
      <c r="AT369" s="199" t="s">
        <v>75</v>
      </c>
      <c r="AU369" s="199" t="s">
        <v>84</v>
      </c>
      <c r="AY369" s="198" t="s">
        <v>172</v>
      </c>
      <c r="BK369" s="200">
        <f>BK370+BK377</f>
        <v>0</v>
      </c>
    </row>
    <row r="370" s="12" customFormat="1" ht="20.88" customHeight="1">
      <c r="A370" s="12"/>
      <c r="B370" s="187"/>
      <c r="C370" s="188"/>
      <c r="D370" s="189" t="s">
        <v>75</v>
      </c>
      <c r="E370" s="201" t="s">
        <v>410</v>
      </c>
      <c r="F370" s="201" t="s">
        <v>411</v>
      </c>
      <c r="G370" s="188"/>
      <c r="H370" s="188"/>
      <c r="I370" s="191"/>
      <c r="J370" s="202">
        <f>BK370</f>
        <v>0</v>
      </c>
      <c r="K370" s="188"/>
      <c r="L370" s="193"/>
      <c r="M370" s="194"/>
      <c r="N370" s="195"/>
      <c r="O370" s="195"/>
      <c r="P370" s="196">
        <f>SUM(P371:P376)</f>
        <v>0</v>
      </c>
      <c r="Q370" s="195"/>
      <c r="R370" s="196">
        <f>SUM(R371:R376)</f>
        <v>0</v>
      </c>
      <c r="S370" s="195"/>
      <c r="T370" s="197">
        <f>SUM(T371:T376)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98" t="s">
        <v>84</v>
      </c>
      <c r="AT370" s="199" t="s">
        <v>75</v>
      </c>
      <c r="AU370" s="199" t="s">
        <v>86</v>
      </c>
      <c r="AY370" s="198" t="s">
        <v>172</v>
      </c>
      <c r="BK370" s="200">
        <f>SUM(BK371:BK376)</f>
        <v>0</v>
      </c>
    </row>
    <row r="371" s="2" customFormat="1" ht="16.5" customHeight="1">
      <c r="A371" s="37"/>
      <c r="B371" s="38"/>
      <c r="C371" s="203" t="s">
        <v>412</v>
      </c>
      <c r="D371" s="203" t="s">
        <v>177</v>
      </c>
      <c r="E371" s="204" t="s">
        <v>413</v>
      </c>
      <c r="F371" s="205" t="s">
        <v>414</v>
      </c>
      <c r="G371" s="206" t="s">
        <v>180</v>
      </c>
      <c r="H371" s="207">
        <v>1</v>
      </c>
      <c r="I371" s="208"/>
      <c r="J371" s="209">
        <f>ROUND(I371*H371,2)</f>
        <v>0</v>
      </c>
      <c r="K371" s="205" t="s">
        <v>181</v>
      </c>
      <c r="L371" s="210"/>
      <c r="M371" s="211" t="s">
        <v>19</v>
      </c>
      <c r="N371" s="212" t="s">
        <v>47</v>
      </c>
      <c r="O371" s="83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15" t="s">
        <v>182</v>
      </c>
      <c r="AT371" s="215" t="s">
        <v>177</v>
      </c>
      <c r="AU371" s="215" t="s">
        <v>183</v>
      </c>
      <c r="AY371" s="16" t="s">
        <v>172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6" t="s">
        <v>84</v>
      </c>
      <c r="BK371" s="216">
        <f>ROUND(I371*H371,2)</f>
        <v>0</v>
      </c>
      <c r="BL371" s="16" t="s">
        <v>184</v>
      </c>
      <c r="BM371" s="215" t="s">
        <v>415</v>
      </c>
    </row>
    <row r="372" s="2" customFormat="1">
      <c r="A372" s="37"/>
      <c r="B372" s="38"/>
      <c r="C372" s="39"/>
      <c r="D372" s="217" t="s">
        <v>186</v>
      </c>
      <c r="E372" s="39"/>
      <c r="F372" s="218" t="s">
        <v>416</v>
      </c>
      <c r="G372" s="39"/>
      <c r="H372" s="39"/>
      <c r="I372" s="219"/>
      <c r="J372" s="39"/>
      <c r="K372" s="39"/>
      <c r="L372" s="43"/>
      <c r="M372" s="220"/>
      <c r="N372" s="221"/>
      <c r="O372" s="83"/>
      <c r="P372" s="83"/>
      <c r="Q372" s="83"/>
      <c r="R372" s="83"/>
      <c r="S372" s="83"/>
      <c r="T372" s="84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186</v>
      </c>
      <c r="AU372" s="16" t="s">
        <v>183</v>
      </c>
    </row>
    <row r="373" s="2" customFormat="1" ht="16.5" customHeight="1">
      <c r="A373" s="37"/>
      <c r="B373" s="38"/>
      <c r="C373" s="203" t="s">
        <v>417</v>
      </c>
      <c r="D373" s="203" t="s">
        <v>177</v>
      </c>
      <c r="E373" s="204" t="s">
        <v>418</v>
      </c>
      <c r="F373" s="205" t="s">
        <v>419</v>
      </c>
      <c r="G373" s="206" t="s">
        <v>180</v>
      </c>
      <c r="H373" s="207">
        <v>2</v>
      </c>
      <c r="I373" s="208"/>
      <c r="J373" s="209">
        <f>ROUND(I373*H373,2)</f>
        <v>0</v>
      </c>
      <c r="K373" s="205" t="s">
        <v>181</v>
      </c>
      <c r="L373" s="210"/>
      <c r="M373" s="211" t="s">
        <v>19</v>
      </c>
      <c r="N373" s="212" t="s">
        <v>47</v>
      </c>
      <c r="O373" s="83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15" t="s">
        <v>182</v>
      </c>
      <c r="AT373" s="215" t="s">
        <v>177</v>
      </c>
      <c r="AU373" s="215" t="s">
        <v>183</v>
      </c>
      <c r="AY373" s="16" t="s">
        <v>172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6" t="s">
        <v>84</v>
      </c>
      <c r="BK373" s="216">
        <f>ROUND(I373*H373,2)</f>
        <v>0</v>
      </c>
      <c r="BL373" s="16" t="s">
        <v>184</v>
      </c>
      <c r="BM373" s="215" t="s">
        <v>420</v>
      </c>
    </row>
    <row r="374" s="2" customFormat="1">
      <c r="A374" s="37"/>
      <c r="B374" s="38"/>
      <c r="C374" s="39"/>
      <c r="D374" s="217" t="s">
        <v>186</v>
      </c>
      <c r="E374" s="39"/>
      <c r="F374" s="218" t="s">
        <v>416</v>
      </c>
      <c r="G374" s="39"/>
      <c r="H374" s="39"/>
      <c r="I374" s="219"/>
      <c r="J374" s="39"/>
      <c r="K374" s="39"/>
      <c r="L374" s="43"/>
      <c r="M374" s="220"/>
      <c r="N374" s="221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186</v>
      </c>
      <c r="AU374" s="16" t="s">
        <v>183</v>
      </c>
    </row>
    <row r="375" s="2" customFormat="1" ht="16.5" customHeight="1">
      <c r="A375" s="37"/>
      <c r="B375" s="38"/>
      <c r="C375" s="203" t="s">
        <v>421</v>
      </c>
      <c r="D375" s="203" t="s">
        <v>177</v>
      </c>
      <c r="E375" s="204" t="s">
        <v>422</v>
      </c>
      <c r="F375" s="205" t="s">
        <v>423</v>
      </c>
      <c r="G375" s="206" t="s">
        <v>180</v>
      </c>
      <c r="H375" s="207">
        <v>2</v>
      </c>
      <c r="I375" s="208"/>
      <c r="J375" s="209">
        <f>ROUND(I375*H375,2)</f>
        <v>0</v>
      </c>
      <c r="K375" s="205" t="s">
        <v>181</v>
      </c>
      <c r="L375" s="210"/>
      <c r="M375" s="211" t="s">
        <v>19</v>
      </c>
      <c r="N375" s="212" t="s">
        <v>47</v>
      </c>
      <c r="O375" s="83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5" t="s">
        <v>182</v>
      </c>
      <c r="AT375" s="215" t="s">
        <v>177</v>
      </c>
      <c r="AU375" s="215" t="s">
        <v>183</v>
      </c>
      <c r="AY375" s="16" t="s">
        <v>172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6" t="s">
        <v>84</v>
      </c>
      <c r="BK375" s="216">
        <f>ROUND(I375*H375,2)</f>
        <v>0</v>
      </c>
      <c r="BL375" s="16" t="s">
        <v>184</v>
      </c>
      <c r="BM375" s="215" t="s">
        <v>424</v>
      </c>
    </row>
    <row r="376" s="2" customFormat="1">
      <c r="A376" s="37"/>
      <c r="B376" s="38"/>
      <c r="C376" s="39"/>
      <c r="D376" s="217" t="s">
        <v>186</v>
      </c>
      <c r="E376" s="39"/>
      <c r="F376" s="218" t="s">
        <v>425</v>
      </c>
      <c r="G376" s="39"/>
      <c r="H376" s="39"/>
      <c r="I376" s="219"/>
      <c r="J376" s="39"/>
      <c r="K376" s="39"/>
      <c r="L376" s="43"/>
      <c r="M376" s="220"/>
      <c r="N376" s="221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186</v>
      </c>
      <c r="AU376" s="16" t="s">
        <v>183</v>
      </c>
    </row>
    <row r="377" s="12" customFormat="1" ht="20.88" customHeight="1">
      <c r="A377" s="12"/>
      <c r="B377" s="187"/>
      <c r="C377" s="188"/>
      <c r="D377" s="189" t="s">
        <v>75</v>
      </c>
      <c r="E377" s="201" t="s">
        <v>410</v>
      </c>
      <c r="F377" s="201" t="s">
        <v>411</v>
      </c>
      <c r="G377" s="188"/>
      <c r="H377" s="188"/>
      <c r="I377" s="191"/>
      <c r="J377" s="202">
        <f>BK377</f>
        <v>0</v>
      </c>
      <c r="K377" s="188"/>
      <c r="L377" s="193"/>
      <c r="M377" s="194"/>
      <c r="N377" s="195"/>
      <c r="O377" s="195"/>
      <c r="P377" s="196">
        <f>SUM(P378:P381)</f>
        <v>0</v>
      </c>
      <c r="Q377" s="195"/>
      <c r="R377" s="196">
        <f>SUM(R378:R381)</f>
        <v>0</v>
      </c>
      <c r="S377" s="195"/>
      <c r="T377" s="197">
        <f>SUM(T378:T381)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98" t="s">
        <v>84</v>
      </c>
      <c r="AT377" s="199" t="s">
        <v>75</v>
      </c>
      <c r="AU377" s="199" t="s">
        <v>86</v>
      </c>
      <c r="AY377" s="198" t="s">
        <v>172</v>
      </c>
      <c r="BK377" s="200">
        <f>SUM(BK378:BK381)</f>
        <v>0</v>
      </c>
    </row>
    <row r="378" s="2" customFormat="1" ht="16.5" customHeight="1">
      <c r="A378" s="37"/>
      <c r="B378" s="38"/>
      <c r="C378" s="203" t="s">
        <v>426</v>
      </c>
      <c r="D378" s="203" t="s">
        <v>177</v>
      </c>
      <c r="E378" s="204" t="s">
        <v>427</v>
      </c>
      <c r="F378" s="205" t="s">
        <v>428</v>
      </c>
      <c r="G378" s="206" t="s">
        <v>180</v>
      </c>
      <c r="H378" s="207">
        <v>1</v>
      </c>
      <c r="I378" s="208"/>
      <c r="J378" s="209">
        <f>ROUND(I378*H378,2)</f>
        <v>0</v>
      </c>
      <c r="K378" s="205" t="s">
        <v>181</v>
      </c>
      <c r="L378" s="210"/>
      <c r="M378" s="211" t="s">
        <v>19</v>
      </c>
      <c r="N378" s="212" t="s">
        <v>47</v>
      </c>
      <c r="O378" s="83"/>
      <c r="P378" s="213">
        <f>O378*H378</f>
        <v>0</v>
      </c>
      <c r="Q378" s="213">
        <v>0</v>
      </c>
      <c r="R378" s="213">
        <f>Q378*H378</f>
        <v>0</v>
      </c>
      <c r="S378" s="213">
        <v>0</v>
      </c>
      <c r="T378" s="21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5" t="s">
        <v>182</v>
      </c>
      <c r="AT378" s="215" t="s">
        <v>177</v>
      </c>
      <c r="AU378" s="215" t="s">
        <v>183</v>
      </c>
      <c r="AY378" s="16" t="s">
        <v>172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6" t="s">
        <v>84</v>
      </c>
      <c r="BK378" s="216">
        <f>ROUND(I378*H378,2)</f>
        <v>0</v>
      </c>
      <c r="BL378" s="16" t="s">
        <v>184</v>
      </c>
      <c r="BM378" s="215" t="s">
        <v>429</v>
      </c>
    </row>
    <row r="379" s="2" customFormat="1">
      <c r="A379" s="37"/>
      <c r="B379" s="38"/>
      <c r="C379" s="39"/>
      <c r="D379" s="217" t="s">
        <v>186</v>
      </c>
      <c r="E379" s="39"/>
      <c r="F379" s="218" t="s">
        <v>425</v>
      </c>
      <c r="G379" s="39"/>
      <c r="H379" s="39"/>
      <c r="I379" s="219"/>
      <c r="J379" s="39"/>
      <c r="K379" s="39"/>
      <c r="L379" s="43"/>
      <c r="M379" s="220"/>
      <c r="N379" s="221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186</v>
      </c>
      <c r="AU379" s="16" t="s">
        <v>183</v>
      </c>
    </row>
    <row r="380" s="2" customFormat="1" ht="16.5" customHeight="1">
      <c r="A380" s="37"/>
      <c r="B380" s="38"/>
      <c r="C380" s="203" t="s">
        <v>430</v>
      </c>
      <c r="D380" s="203" t="s">
        <v>177</v>
      </c>
      <c r="E380" s="204" t="s">
        <v>431</v>
      </c>
      <c r="F380" s="205" t="s">
        <v>432</v>
      </c>
      <c r="G380" s="206" t="s">
        <v>180</v>
      </c>
      <c r="H380" s="207">
        <v>4</v>
      </c>
      <c r="I380" s="208"/>
      <c r="J380" s="209">
        <f>ROUND(I380*H380,2)</f>
        <v>0</v>
      </c>
      <c r="K380" s="205" t="s">
        <v>181</v>
      </c>
      <c r="L380" s="210"/>
      <c r="M380" s="211" t="s">
        <v>19</v>
      </c>
      <c r="N380" s="212" t="s">
        <v>47</v>
      </c>
      <c r="O380" s="83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15" t="s">
        <v>182</v>
      </c>
      <c r="AT380" s="215" t="s">
        <v>177</v>
      </c>
      <c r="AU380" s="215" t="s">
        <v>183</v>
      </c>
      <c r="AY380" s="16" t="s">
        <v>172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6" t="s">
        <v>84</v>
      </c>
      <c r="BK380" s="216">
        <f>ROUND(I380*H380,2)</f>
        <v>0</v>
      </c>
      <c r="BL380" s="16" t="s">
        <v>184</v>
      </c>
      <c r="BM380" s="215" t="s">
        <v>433</v>
      </c>
    </row>
    <row r="381" s="2" customFormat="1">
      <c r="A381" s="37"/>
      <c r="B381" s="38"/>
      <c r="C381" s="39"/>
      <c r="D381" s="217" t="s">
        <v>186</v>
      </c>
      <c r="E381" s="39"/>
      <c r="F381" s="218" t="s">
        <v>425</v>
      </c>
      <c r="G381" s="39"/>
      <c r="H381" s="39"/>
      <c r="I381" s="219"/>
      <c r="J381" s="39"/>
      <c r="K381" s="39"/>
      <c r="L381" s="43"/>
      <c r="M381" s="220"/>
      <c r="N381" s="221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186</v>
      </c>
      <c r="AU381" s="16" t="s">
        <v>183</v>
      </c>
    </row>
    <row r="382" s="12" customFormat="1" ht="22.8" customHeight="1">
      <c r="A382" s="12"/>
      <c r="B382" s="187"/>
      <c r="C382" s="188"/>
      <c r="D382" s="189" t="s">
        <v>75</v>
      </c>
      <c r="E382" s="201" t="s">
        <v>434</v>
      </c>
      <c r="F382" s="201" t="s">
        <v>435</v>
      </c>
      <c r="G382" s="188"/>
      <c r="H382" s="188"/>
      <c r="I382" s="191"/>
      <c r="J382" s="202">
        <f>BK382</f>
        <v>0</v>
      </c>
      <c r="K382" s="188"/>
      <c r="L382" s="193"/>
      <c r="M382" s="194"/>
      <c r="N382" s="195"/>
      <c r="O382" s="195"/>
      <c r="P382" s="196">
        <f>P383+P386</f>
        <v>0</v>
      </c>
      <c r="Q382" s="195"/>
      <c r="R382" s="196">
        <f>R383+R386</f>
        <v>0</v>
      </c>
      <c r="S382" s="195"/>
      <c r="T382" s="197">
        <f>T383+T386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8" t="s">
        <v>84</v>
      </c>
      <c r="AT382" s="199" t="s">
        <v>75</v>
      </c>
      <c r="AU382" s="199" t="s">
        <v>84</v>
      </c>
      <c r="AY382" s="198" t="s">
        <v>172</v>
      </c>
      <c r="BK382" s="200">
        <f>BK383+BK386</f>
        <v>0</v>
      </c>
    </row>
    <row r="383" s="12" customFormat="1" ht="20.88" customHeight="1">
      <c r="A383" s="12"/>
      <c r="B383" s="187"/>
      <c r="C383" s="188"/>
      <c r="D383" s="189" t="s">
        <v>75</v>
      </c>
      <c r="E383" s="201" t="s">
        <v>436</v>
      </c>
      <c r="F383" s="201" t="s">
        <v>437</v>
      </c>
      <c r="G383" s="188"/>
      <c r="H383" s="188"/>
      <c r="I383" s="191"/>
      <c r="J383" s="202">
        <f>BK383</f>
        <v>0</v>
      </c>
      <c r="K383" s="188"/>
      <c r="L383" s="193"/>
      <c r="M383" s="194"/>
      <c r="N383" s="195"/>
      <c r="O383" s="195"/>
      <c r="P383" s="196">
        <f>SUM(P384:P385)</f>
        <v>0</v>
      </c>
      <c r="Q383" s="195"/>
      <c r="R383" s="196">
        <f>SUM(R384:R385)</f>
        <v>0</v>
      </c>
      <c r="S383" s="195"/>
      <c r="T383" s="19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8" t="s">
        <v>84</v>
      </c>
      <c r="AT383" s="199" t="s">
        <v>75</v>
      </c>
      <c r="AU383" s="199" t="s">
        <v>86</v>
      </c>
      <c r="AY383" s="198" t="s">
        <v>172</v>
      </c>
      <c r="BK383" s="200">
        <f>SUM(BK384:BK385)</f>
        <v>0</v>
      </c>
    </row>
    <row r="384" s="2" customFormat="1" ht="16.5" customHeight="1">
      <c r="A384" s="37"/>
      <c r="B384" s="38"/>
      <c r="C384" s="203" t="s">
        <v>438</v>
      </c>
      <c r="D384" s="203" t="s">
        <v>177</v>
      </c>
      <c r="E384" s="204" t="s">
        <v>439</v>
      </c>
      <c r="F384" s="205" t="s">
        <v>440</v>
      </c>
      <c r="G384" s="206" t="s">
        <v>180</v>
      </c>
      <c r="H384" s="207">
        <v>1</v>
      </c>
      <c r="I384" s="208"/>
      <c r="J384" s="209">
        <f>ROUND(I384*H384,2)</f>
        <v>0</v>
      </c>
      <c r="K384" s="205" t="s">
        <v>181</v>
      </c>
      <c r="L384" s="210"/>
      <c r="M384" s="211" t="s">
        <v>19</v>
      </c>
      <c r="N384" s="212" t="s">
        <v>47</v>
      </c>
      <c r="O384" s="83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15" t="s">
        <v>182</v>
      </c>
      <c r="AT384" s="215" t="s">
        <v>177</v>
      </c>
      <c r="AU384" s="215" t="s">
        <v>183</v>
      </c>
      <c r="AY384" s="16" t="s">
        <v>172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6" t="s">
        <v>84</v>
      </c>
      <c r="BK384" s="216">
        <f>ROUND(I384*H384,2)</f>
        <v>0</v>
      </c>
      <c r="BL384" s="16" t="s">
        <v>184</v>
      </c>
      <c r="BM384" s="215" t="s">
        <v>441</v>
      </c>
    </row>
    <row r="385" s="2" customFormat="1">
      <c r="A385" s="37"/>
      <c r="B385" s="38"/>
      <c r="C385" s="39"/>
      <c r="D385" s="217" t="s">
        <v>186</v>
      </c>
      <c r="E385" s="39"/>
      <c r="F385" s="218" t="s">
        <v>442</v>
      </c>
      <c r="G385" s="39"/>
      <c r="H385" s="39"/>
      <c r="I385" s="219"/>
      <c r="J385" s="39"/>
      <c r="K385" s="39"/>
      <c r="L385" s="43"/>
      <c r="M385" s="220"/>
      <c r="N385" s="221"/>
      <c r="O385" s="83"/>
      <c r="P385" s="83"/>
      <c r="Q385" s="83"/>
      <c r="R385" s="83"/>
      <c r="S385" s="83"/>
      <c r="T385" s="84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186</v>
      </c>
      <c r="AU385" s="16" t="s">
        <v>183</v>
      </c>
    </row>
    <row r="386" s="12" customFormat="1" ht="20.88" customHeight="1">
      <c r="A386" s="12"/>
      <c r="B386" s="187"/>
      <c r="C386" s="188"/>
      <c r="D386" s="189" t="s">
        <v>75</v>
      </c>
      <c r="E386" s="201" t="s">
        <v>443</v>
      </c>
      <c r="F386" s="201" t="s">
        <v>444</v>
      </c>
      <c r="G386" s="188"/>
      <c r="H386" s="188"/>
      <c r="I386" s="191"/>
      <c r="J386" s="202">
        <f>BK386</f>
        <v>0</v>
      </c>
      <c r="K386" s="188"/>
      <c r="L386" s="193"/>
      <c r="M386" s="194"/>
      <c r="N386" s="195"/>
      <c r="O386" s="195"/>
      <c r="P386" s="196">
        <f>SUM(P387:P390)</f>
        <v>0</v>
      </c>
      <c r="Q386" s="195"/>
      <c r="R386" s="196">
        <f>SUM(R387:R390)</f>
        <v>0</v>
      </c>
      <c r="S386" s="195"/>
      <c r="T386" s="197">
        <f>SUM(T387:T390)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8" t="s">
        <v>84</v>
      </c>
      <c r="AT386" s="199" t="s">
        <v>75</v>
      </c>
      <c r="AU386" s="199" t="s">
        <v>86</v>
      </c>
      <c r="AY386" s="198" t="s">
        <v>172</v>
      </c>
      <c r="BK386" s="200">
        <f>SUM(BK387:BK390)</f>
        <v>0</v>
      </c>
    </row>
    <row r="387" s="2" customFormat="1" ht="16.5" customHeight="1">
      <c r="A387" s="37"/>
      <c r="B387" s="38"/>
      <c r="C387" s="203" t="s">
        <v>445</v>
      </c>
      <c r="D387" s="203" t="s">
        <v>177</v>
      </c>
      <c r="E387" s="204" t="s">
        <v>446</v>
      </c>
      <c r="F387" s="205" t="s">
        <v>447</v>
      </c>
      <c r="G387" s="206" t="s">
        <v>180</v>
      </c>
      <c r="H387" s="207">
        <v>1</v>
      </c>
      <c r="I387" s="208"/>
      <c r="J387" s="209">
        <f>ROUND(I387*H387,2)</f>
        <v>0</v>
      </c>
      <c r="K387" s="205" t="s">
        <v>181</v>
      </c>
      <c r="L387" s="210"/>
      <c r="M387" s="211" t="s">
        <v>19</v>
      </c>
      <c r="N387" s="212" t="s">
        <v>47</v>
      </c>
      <c r="O387" s="83"/>
      <c r="P387" s="213">
        <f>O387*H387</f>
        <v>0</v>
      </c>
      <c r="Q387" s="213">
        <v>0</v>
      </c>
      <c r="R387" s="213">
        <f>Q387*H387</f>
        <v>0</v>
      </c>
      <c r="S387" s="213">
        <v>0</v>
      </c>
      <c r="T387" s="21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5" t="s">
        <v>182</v>
      </c>
      <c r="AT387" s="215" t="s">
        <v>177</v>
      </c>
      <c r="AU387" s="215" t="s">
        <v>183</v>
      </c>
      <c r="AY387" s="16" t="s">
        <v>172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6" t="s">
        <v>84</v>
      </c>
      <c r="BK387" s="216">
        <f>ROUND(I387*H387,2)</f>
        <v>0</v>
      </c>
      <c r="BL387" s="16" t="s">
        <v>184</v>
      </c>
      <c r="BM387" s="215" t="s">
        <v>448</v>
      </c>
    </row>
    <row r="388" s="2" customFormat="1">
      <c r="A388" s="37"/>
      <c r="B388" s="38"/>
      <c r="C388" s="39"/>
      <c r="D388" s="217" t="s">
        <v>186</v>
      </c>
      <c r="E388" s="39"/>
      <c r="F388" s="218" t="s">
        <v>187</v>
      </c>
      <c r="G388" s="39"/>
      <c r="H388" s="39"/>
      <c r="I388" s="219"/>
      <c r="J388" s="39"/>
      <c r="K388" s="39"/>
      <c r="L388" s="43"/>
      <c r="M388" s="220"/>
      <c r="N388" s="221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186</v>
      </c>
      <c r="AU388" s="16" t="s">
        <v>183</v>
      </c>
    </row>
    <row r="389" s="2" customFormat="1" ht="16.5" customHeight="1">
      <c r="A389" s="37"/>
      <c r="B389" s="38"/>
      <c r="C389" s="203" t="s">
        <v>449</v>
      </c>
      <c r="D389" s="203" t="s">
        <v>177</v>
      </c>
      <c r="E389" s="204" t="s">
        <v>450</v>
      </c>
      <c r="F389" s="205" t="s">
        <v>451</v>
      </c>
      <c r="G389" s="206" t="s">
        <v>180</v>
      </c>
      <c r="H389" s="207">
        <v>1</v>
      </c>
      <c r="I389" s="208"/>
      <c r="J389" s="209">
        <f>ROUND(I389*H389,2)</f>
        <v>0</v>
      </c>
      <c r="K389" s="205" t="s">
        <v>181</v>
      </c>
      <c r="L389" s="210"/>
      <c r="M389" s="211" t="s">
        <v>19</v>
      </c>
      <c r="N389" s="212" t="s">
        <v>47</v>
      </c>
      <c r="O389" s="83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15" t="s">
        <v>182</v>
      </c>
      <c r="AT389" s="215" t="s">
        <v>177</v>
      </c>
      <c r="AU389" s="215" t="s">
        <v>183</v>
      </c>
      <c r="AY389" s="16" t="s">
        <v>172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6" t="s">
        <v>84</v>
      </c>
      <c r="BK389" s="216">
        <f>ROUND(I389*H389,2)</f>
        <v>0</v>
      </c>
      <c r="BL389" s="16" t="s">
        <v>184</v>
      </c>
      <c r="BM389" s="215" t="s">
        <v>452</v>
      </c>
    </row>
    <row r="390" s="2" customFormat="1">
      <c r="A390" s="37"/>
      <c r="B390" s="38"/>
      <c r="C390" s="39"/>
      <c r="D390" s="217" t="s">
        <v>186</v>
      </c>
      <c r="E390" s="39"/>
      <c r="F390" s="218" t="s">
        <v>453</v>
      </c>
      <c r="G390" s="39"/>
      <c r="H390" s="39"/>
      <c r="I390" s="219"/>
      <c r="J390" s="39"/>
      <c r="K390" s="39"/>
      <c r="L390" s="43"/>
      <c r="M390" s="220"/>
      <c r="N390" s="221"/>
      <c r="O390" s="83"/>
      <c r="P390" s="83"/>
      <c r="Q390" s="83"/>
      <c r="R390" s="83"/>
      <c r="S390" s="83"/>
      <c r="T390" s="84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186</v>
      </c>
      <c r="AU390" s="16" t="s">
        <v>183</v>
      </c>
    </row>
    <row r="391" s="12" customFormat="1" ht="22.8" customHeight="1">
      <c r="A391" s="12"/>
      <c r="B391" s="187"/>
      <c r="C391" s="188"/>
      <c r="D391" s="189" t="s">
        <v>75</v>
      </c>
      <c r="E391" s="201" t="s">
        <v>454</v>
      </c>
      <c r="F391" s="201" t="s">
        <v>455</v>
      </c>
      <c r="G391" s="188"/>
      <c r="H391" s="188"/>
      <c r="I391" s="191"/>
      <c r="J391" s="202">
        <f>BK391</f>
        <v>0</v>
      </c>
      <c r="K391" s="188"/>
      <c r="L391" s="193"/>
      <c r="M391" s="194"/>
      <c r="N391" s="195"/>
      <c r="O391" s="195"/>
      <c r="P391" s="196">
        <f>P392+P395+P398</f>
        <v>0</v>
      </c>
      <c r="Q391" s="195"/>
      <c r="R391" s="196">
        <f>R392+R395+R398</f>
        <v>0</v>
      </c>
      <c r="S391" s="195"/>
      <c r="T391" s="197">
        <f>T392+T395+T398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98" t="s">
        <v>84</v>
      </c>
      <c r="AT391" s="199" t="s">
        <v>75</v>
      </c>
      <c r="AU391" s="199" t="s">
        <v>84</v>
      </c>
      <c r="AY391" s="198" t="s">
        <v>172</v>
      </c>
      <c r="BK391" s="200">
        <f>BK392+BK395+BK398</f>
        <v>0</v>
      </c>
    </row>
    <row r="392" s="12" customFormat="1" ht="20.88" customHeight="1">
      <c r="A392" s="12"/>
      <c r="B392" s="187"/>
      <c r="C392" s="188"/>
      <c r="D392" s="189" t="s">
        <v>75</v>
      </c>
      <c r="E392" s="201" t="s">
        <v>369</v>
      </c>
      <c r="F392" s="201" t="s">
        <v>370</v>
      </c>
      <c r="G392" s="188"/>
      <c r="H392" s="188"/>
      <c r="I392" s="191"/>
      <c r="J392" s="202">
        <f>BK392</f>
        <v>0</v>
      </c>
      <c r="K392" s="188"/>
      <c r="L392" s="193"/>
      <c r="M392" s="194"/>
      <c r="N392" s="195"/>
      <c r="O392" s="195"/>
      <c r="P392" s="196">
        <f>SUM(P393:P394)</f>
        <v>0</v>
      </c>
      <c r="Q392" s="195"/>
      <c r="R392" s="196">
        <f>SUM(R393:R394)</f>
        <v>0</v>
      </c>
      <c r="S392" s="195"/>
      <c r="T392" s="197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98" t="s">
        <v>84</v>
      </c>
      <c r="AT392" s="199" t="s">
        <v>75</v>
      </c>
      <c r="AU392" s="199" t="s">
        <v>86</v>
      </c>
      <c r="AY392" s="198" t="s">
        <v>172</v>
      </c>
      <c r="BK392" s="200">
        <f>SUM(BK393:BK394)</f>
        <v>0</v>
      </c>
    </row>
    <row r="393" s="2" customFormat="1" ht="24.15" customHeight="1">
      <c r="A393" s="37"/>
      <c r="B393" s="38"/>
      <c r="C393" s="203" t="s">
        <v>456</v>
      </c>
      <c r="D393" s="203" t="s">
        <v>177</v>
      </c>
      <c r="E393" s="204" t="s">
        <v>372</v>
      </c>
      <c r="F393" s="205" t="s">
        <v>373</v>
      </c>
      <c r="G393" s="206" t="s">
        <v>180</v>
      </c>
      <c r="H393" s="207">
        <v>1</v>
      </c>
      <c r="I393" s="208"/>
      <c r="J393" s="209">
        <f>ROUND(I393*H393,2)</f>
        <v>0</v>
      </c>
      <c r="K393" s="205" t="s">
        <v>181</v>
      </c>
      <c r="L393" s="210"/>
      <c r="M393" s="211" t="s">
        <v>19</v>
      </c>
      <c r="N393" s="212" t="s">
        <v>47</v>
      </c>
      <c r="O393" s="83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5" t="s">
        <v>182</v>
      </c>
      <c r="AT393" s="215" t="s">
        <v>177</v>
      </c>
      <c r="AU393" s="215" t="s">
        <v>183</v>
      </c>
      <c r="AY393" s="16" t="s">
        <v>172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6" t="s">
        <v>84</v>
      </c>
      <c r="BK393" s="216">
        <f>ROUND(I393*H393,2)</f>
        <v>0</v>
      </c>
      <c r="BL393" s="16" t="s">
        <v>184</v>
      </c>
      <c r="BM393" s="215" t="s">
        <v>457</v>
      </c>
    </row>
    <row r="394" s="2" customFormat="1">
      <c r="A394" s="37"/>
      <c r="B394" s="38"/>
      <c r="C394" s="39"/>
      <c r="D394" s="217" t="s">
        <v>186</v>
      </c>
      <c r="E394" s="39"/>
      <c r="F394" s="218" t="s">
        <v>375</v>
      </c>
      <c r="G394" s="39"/>
      <c r="H394" s="39"/>
      <c r="I394" s="219"/>
      <c r="J394" s="39"/>
      <c r="K394" s="39"/>
      <c r="L394" s="43"/>
      <c r="M394" s="220"/>
      <c r="N394" s="221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186</v>
      </c>
      <c r="AU394" s="16" t="s">
        <v>183</v>
      </c>
    </row>
    <row r="395" s="12" customFormat="1" ht="20.88" customHeight="1">
      <c r="A395" s="12"/>
      <c r="B395" s="187"/>
      <c r="C395" s="188"/>
      <c r="D395" s="189" t="s">
        <v>75</v>
      </c>
      <c r="E395" s="201" t="s">
        <v>458</v>
      </c>
      <c r="F395" s="201" t="s">
        <v>459</v>
      </c>
      <c r="G395" s="188"/>
      <c r="H395" s="188"/>
      <c r="I395" s="191"/>
      <c r="J395" s="202">
        <f>BK395</f>
        <v>0</v>
      </c>
      <c r="K395" s="188"/>
      <c r="L395" s="193"/>
      <c r="M395" s="194"/>
      <c r="N395" s="195"/>
      <c r="O395" s="195"/>
      <c r="P395" s="196">
        <f>SUM(P396:P397)</f>
        <v>0</v>
      </c>
      <c r="Q395" s="195"/>
      <c r="R395" s="196">
        <f>SUM(R396:R397)</f>
        <v>0</v>
      </c>
      <c r="S395" s="195"/>
      <c r="T395" s="197">
        <f>SUM(T396:T397)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8" t="s">
        <v>84</v>
      </c>
      <c r="AT395" s="199" t="s">
        <v>75</v>
      </c>
      <c r="AU395" s="199" t="s">
        <v>86</v>
      </c>
      <c r="AY395" s="198" t="s">
        <v>172</v>
      </c>
      <c r="BK395" s="200">
        <f>SUM(BK396:BK397)</f>
        <v>0</v>
      </c>
    </row>
    <row r="396" s="2" customFormat="1" ht="24.15" customHeight="1">
      <c r="A396" s="37"/>
      <c r="B396" s="38"/>
      <c r="C396" s="203" t="s">
        <v>460</v>
      </c>
      <c r="D396" s="203" t="s">
        <v>177</v>
      </c>
      <c r="E396" s="204" t="s">
        <v>188</v>
      </c>
      <c r="F396" s="205" t="s">
        <v>189</v>
      </c>
      <c r="G396" s="206" t="s">
        <v>180</v>
      </c>
      <c r="H396" s="207">
        <v>1</v>
      </c>
      <c r="I396" s="208"/>
      <c r="J396" s="209">
        <f>ROUND(I396*H396,2)</f>
        <v>0</v>
      </c>
      <c r="K396" s="205" t="s">
        <v>181</v>
      </c>
      <c r="L396" s="210"/>
      <c r="M396" s="211" t="s">
        <v>19</v>
      </c>
      <c r="N396" s="212" t="s">
        <v>47</v>
      </c>
      <c r="O396" s="83"/>
      <c r="P396" s="213">
        <f>O396*H396</f>
        <v>0</v>
      </c>
      <c r="Q396" s="213">
        <v>0</v>
      </c>
      <c r="R396" s="213">
        <f>Q396*H396</f>
        <v>0</v>
      </c>
      <c r="S396" s="213">
        <v>0</v>
      </c>
      <c r="T396" s="21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5" t="s">
        <v>182</v>
      </c>
      <c r="AT396" s="215" t="s">
        <v>177</v>
      </c>
      <c r="AU396" s="215" t="s">
        <v>183</v>
      </c>
      <c r="AY396" s="16" t="s">
        <v>172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6" t="s">
        <v>84</v>
      </c>
      <c r="BK396" s="216">
        <f>ROUND(I396*H396,2)</f>
        <v>0</v>
      </c>
      <c r="BL396" s="16" t="s">
        <v>184</v>
      </c>
      <c r="BM396" s="215" t="s">
        <v>461</v>
      </c>
    </row>
    <row r="397" s="2" customFormat="1">
      <c r="A397" s="37"/>
      <c r="B397" s="38"/>
      <c r="C397" s="39"/>
      <c r="D397" s="217" t="s">
        <v>186</v>
      </c>
      <c r="E397" s="39"/>
      <c r="F397" s="218" t="s">
        <v>191</v>
      </c>
      <c r="G397" s="39"/>
      <c r="H397" s="39"/>
      <c r="I397" s="219"/>
      <c r="J397" s="39"/>
      <c r="K397" s="39"/>
      <c r="L397" s="43"/>
      <c r="M397" s="220"/>
      <c r="N397" s="221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186</v>
      </c>
      <c r="AU397" s="16" t="s">
        <v>183</v>
      </c>
    </row>
    <row r="398" s="12" customFormat="1" ht="20.88" customHeight="1">
      <c r="A398" s="12"/>
      <c r="B398" s="187"/>
      <c r="C398" s="188"/>
      <c r="D398" s="189" t="s">
        <v>75</v>
      </c>
      <c r="E398" s="201" t="s">
        <v>242</v>
      </c>
      <c r="F398" s="201" t="s">
        <v>243</v>
      </c>
      <c r="G398" s="188"/>
      <c r="H398" s="188"/>
      <c r="I398" s="191"/>
      <c r="J398" s="202">
        <f>BK398</f>
        <v>0</v>
      </c>
      <c r="K398" s="188"/>
      <c r="L398" s="193"/>
      <c r="M398" s="194"/>
      <c r="N398" s="195"/>
      <c r="O398" s="195"/>
      <c r="P398" s="196">
        <f>P399</f>
        <v>0</v>
      </c>
      <c r="Q398" s="195"/>
      <c r="R398" s="196">
        <f>R399</f>
        <v>0</v>
      </c>
      <c r="S398" s="195"/>
      <c r="T398" s="197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98" t="s">
        <v>84</v>
      </c>
      <c r="AT398" s="199" t="s">
        <v>75</v>
      </c>
      <c r="AU398" s="199" t="s">
        <v>86</v>
      </c>
      <c r="AY398" s="198" t="s">
        <v>172</v>
      </c>
      <c r="BK398" s="200">
        <f>BK399</f>
        <v>0</v>
      </c>
    </row>
    <row r="399" s="2" customFormat="1" ht="24.15" customHeight="1">
      <c r="A399" s="37"/>
      <c r="B399" s="38"/>
      <c r="C399" s="203" t="s">
        <v>462</v>
      </c>
      <c r="D399" s="203" t="s">
        <v>177</v>
      </c>
      <c r="E399" s="204" t="s">
        <v>263</v>
      </c>
      <c r="F399" s="205" t="s">
        <v>264</v>
      </c>
      <c r="G399" s="206" t="s">
        <v>180</v>
      </c>
      <c r="H399" s="207">
        <v>2</v>
      </c>
      <c r="I399" s="208"/>
      <c r="J399" s="209">
        <f>ROUND(I399*H399,2)</f>
        <v>0</v>
      </c>
      <c r="K399" s="205" t="s">
        <v>181</v>
      </c>
      <c r="L399" s="210"/>
      <c r="M399" s="211" t="s">
        <v>19</v>
      </c>
      <c r="N399" s="212" t="s">
        <v>47</v>
      </c>
      <c r="O399" s="83"/>
      <c r="P399" s="213">
        <f>O399*H399</f>
        <v>0</v>
      </c>
      <c r="Q399" s="213">
        <v>0</v>
      </c>
      <c r="R399" s="213">
        <f>Q399*H399</f>
        <v>0</v>
      </c>
      <c r="S399" s="213">
        <v>0</v>
      </c>
      <c r="T399" s="21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5" t="s">
        <v>182</v>
      </c>
      <c r="AT399" s="215" t="s">
        <v>177</v>
      </c>
      <c r="AU399" s="215" t="s">
        <v>183</v>
      </c>
      <c r="AY399" s="16" t="s">
        <v>172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6" t="s">
        <v>84</v>
      </c>
      <c r="BK399" s="216">
        <f>ROUND(I399*H399,2)</f>
        <v>0</v>
      </c>
      <c r="BL399" s="16" t="s">
        <v>184</v>
      </c>
      <c r="BM399" s="215" t="s">
        <v>463</v>
      </c>
    </row>
    <row r="400" s="12" customFormat="1" ht="25.92" customHeight="1">
      <c r="A400" s="12"/>
      <c r="B400" s="187"/>
      <c r="C400" s="188"/>
      <c r="D400" s="189" t="s">
        <v>75</v>
      </c>
      <c r="E400" s="190" t="s">
        <v>464</v>
      </c>
      <c r="F400" s="190" t="s">
        <v>465</v>
      </c>
      <c r="G400" s="188"/>
      <c r="H400" s="188"/>
      <c r="I400" s="191"/>
      <c r="J400" s="192">
        <f>BK400</f>
        <v>0</v>
      </c>
      <c r="K400" s="188"/>
      <c r="L400" s="193"/>
      <c r="M400" s="194"/>
      <c r="N400" s="195"/>
      <c r="O400" s="195"/>
      <c r="P400" s="196">
        <f>P401+P421+P441+P455+P458+P464+P493+P522</f>
        <v>0</v>
      </c>
      <c r="Q400" s="195"/>
      <c r="R400" s="196">
        <f>R401+R421+R441+R455+R458+R464+R493+R522</f>
        <v>0</v>
      </c>
      <c r="S400" s="195"/>
      <c r="T400" s="197">
        <f>T401+T421+T441+T455+T458+T464+T493+T522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98" t="s">
        <v>84</v>
      </c>
      <c r="AT400" s="199" t="s">
        <v>75</v>
      </c>
      <c r="AU400" s="199" t="s">
        <v>76</v>
      </c>
      <c r="AY400" s="198" t="s">
        <v>172</v>
      </c>
      <c r="BK400" s="200">
        <f>BK401+BK421+BK441+BK455+BK458+BK464+BK493+BK522</f>
        <v>0</v>
      </c>
    </row>
    <row r="401" s="12" customFormat="1" ht="22.8" customHeight="1">
      <c r="A401" s="12"/>
      <c r="B401" s="187"/>
      <c r="C401" s="188"/>
      <c r="D401" s="189" t="s">
        <v>75</v>
      </c>
      <c r="E401" s="201" t="s">
        <v>466</v>
      </c>
      <c r="F401" s="201" t="s">
        <v>467</v>
      </c>
      <c r="G401" s="188"/>
      <c r="H401" s="188"/>
      <c r="I401" s="191"/>
      <c r="J401" s="202">
        <f>BK401</f>
        <v>0</v>
      </c>
      <c r="K401" s="188"/>
      <c r="L401" s="193"/>
      <c r="M401" s="194"/>
      <c r="N401" s="195"/>
      <c r="O401" s="195"/>
      <c r="P401" s="196">
        <f>P402+P419</f>
        <v>0</v>
      </c>
      <c r="Q401" s="195"/>
      <c r="R401" s="196">
        <f>R402+R419</f>
        <v>0</v>
      </c>
      <c r="S401" s="195"/>
      <c r="T401" s="197">
        <f>T402+T419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8" t="s">
        <v>84</v>
      </c>
      <c r="AT401" s="199" t="s">
        <v>75</v>
      </c>
      <c r="AU401" s="199" t="s">
        <v>84</v>
      </c>
      <c r="AY401" s="198" t="s">
        <v>172</v>
      </c>
      <c r="BK401" s="200">
        <f>BK402+BK419</f>
        <v>0</v>
      </c>
    </row>
    <row r="402" s="12" customFormat="1" ht="20.88" customHeight="1">
      <c r="A402" s="12"/>
      <c r="B402" s="187"/>
      <c r="C402" s="188"/>
      <c r="D402" s="189" t="s">
        <v>75</v>
      </c>
      <c r="E402" s="201" t="s">
        <v>468</v>
      </c>
      <c r="F402" s="201" t="s">
        <v>344</v>
      </c>
      <c r="G402" s="188"/>
      <c r="H402" s="188"/>
      <c r="I402" s="191"/>
      <c r="J402" s="202">
        <f>BK402</f>
        <v>0</v>
      </c>
      <c r="K402" s="188"/>
      <c r="L402" s="193"/>
      <c r="M402" s="194"/>
      <c r="N402" s="195"/>
      <c r="O402" s="195"/>
      <c r="P402" s="196">
        <f>SUM(P403:P418)</f>
        <v>0</v>
      </c>
      <c r="Q402" s="195"/>
      <c r="R402" s="196">
        <f>SUM(R403:R418)</f>
        <v>0</v>
      </c>
      <c r="S402" s="195"/>
      <c r="T402" s="197">
        <f>SUM(T403:T418)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98" t="s">
        <v>84</v>
      </c>
      <c r="AT402" s="199" t="s">
        <v>75</v>
      </c>
      <c r="AU402" s="199" t="s">
        <v>86</v>
      </c>
      <c r="AY402" s="198" t="s">
        <v>172</v>
      </c>
      <c r="BK402" s="200">
        <f>SUM(BK403:BK418)</f>
        <v>0</v>
      </c>
    </row>
    <row r="403" s="2" customFormat="1" ht="16.5" customHeight="1">
      <c r="A403" s="37"/>
      <c r="B403" s="38"/>
      <c r="C403" s="203" t="s">
        <v>469</v>
      </c>
      <c r="D403" s="203" t="s">
        <v>177</v>
      </c>
      <c r="E403" s="204" t="s">
        <v>470</v>
      </c>
      <c r="F403" s="205" t="s">
        <v>471</v>
      </c>
      <c r="G403" s="206" t="s">
        <v>180</v>
      </c>
      <c r="H403" s="207">
        <v>2</v>
      </c>
      <c r="I403" s="208"/>
      <c r="J403" s="209">
        <f>ROUND(I403*H403,2)</f>
        <v>0</v>
      </c>
      <c r="K403" s="205" t="s">
        <v>181</v>
      </c>
      <c r="L403" s="210"/>
      <c r="M403" s="211" t="s">
        <v>19</v>
      </c>
      <c r="N403" s="212" t="s">
        <v>47</v>
      </c>
      <c r="O403" s="83"/>
      <c r="P403" s="213">
        <f>O403*H403</f>
        <v>0</v>
      </c>
      <c r="Q403" s="213">
        <v>0</v>
      </c>
      <c r="R403" s="213">
        <f>Q403*H403</f>
        <v>0</v>
      </c>
      <c r="S403" s="213">
        <v>0</v>
      </c>
      <c r="T403" s="21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15" t="s">
        <v>182</v>
      </c>
      <c r="AT403" s="215" t="s">
        <v>177</v>
      </c>
      <c r="AU403" s="215" t="s">
        <v>183</v>
      </c>
      <c r="AY403" s="16" t="s">
        <v>172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6" t="s">
        <v>84</v>
      </c>
      <c r="BK403" s="216">
        <f>ROUND(I403*H403,2)</f>
        <v>0</v>
      </c>
      <c r="BL403" s="16" t="s">
        <v>184</v>
      </c>
      <c r="BM403" s="215" t="s">
        <v>472</v>
      </c>
    </row>
    <row r="404" s="2" customFormat="1">
      <c r="A404" s="37"/>
      <c r="B404" s="38"/>
      <c r="C404" s="39"/>
      <c r="D404" s="217" t="s">
        <v>186</v>
      </c>
      <c r="E404" s="39"/>
      <c r="F404" s="218" t="s">
        <v>473</v>
      </c>
      <c r="G404" s="39"/>
      <c r="H404" s="39"/>
      <c r="I404" s="219"/>
      <c r="J404" s="39"/>
      <c r="K404" s="39"/>
      <c r="L404" s="43"/>
      <c r="M404" s="220"/>
      <c r="N404" s="221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186</v>
      </c>
      <c r="AU404" s="16" t="s">
        <v>183</v>
      </c>
    </row>
    <row r="405" s="2" customFormat="1" ht="24.15" customHeight="1">
      <c r="A405" s="37"/>
      <c r="B405" s="38"/>
      <c r="C405" s="203" t="s">
        <v>474</v>
      </c>
      <c r="D405" s="203" t="s">
        <v>177</v>
      </c>
      <c r="E405" s="204" t="s">
        <v>475</v>
      </c>
      <c r="F405" s="205" t="s">
        <v>476</v>
      </c>
      <c r="G405" s="206" t="s">
        <v>180</v>
      </c>
      <c r="H405" s="207">
        <v>2</v>
      </c>
      <c r="I405" s="208"/>
      <c r="J405" s="209">
        <f>ROUND(I405*H405,2)</f>
        <v>0</v>
      </c>
      <c r="K405" s="205" t="s">
        <v>181</v>
      </c>
      <c r="L405" s="210"/>
      <c r="M405" s="211" t="s">
        <v>19</v>
      </c>
      <c r="N405" s="212" t="s">
        <v>47</v>
      </c>
      <c r="O405" s="83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5" t="s">
        <v>182</v>
      </c>
      <c r="AT405" s="215" t="s">
        <v>177</v>
      </c>
      <c r="AU405" s="215" t="s">
        <v>183</v>
      </c>
      <c r="AY405" s="16" t="s">
        <v>172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6" t="s">
        <v>84</v>
      </c>
      <c r="BK405" s="216">
        <f>ROUND(I405*H405,2)</f>
        <v>0</v>
      </c>
      <c r="BL405" s="16" t="s">
        <v>184</v>
      </c>
      <c r="BM405" s="215" t="s">
        <v>477</v>
      </c>
    </row>
    <row r="406" s="2" customFormat="1">
      <c r="A406" s="37"/>
      <c r="B406" s="38"/>
      <c r="C406" s="39"/>
      <c r="D406" s="217" t="s">
        <v>186</v>
      </c>
      <c r="E406" s="39"/>
      <c r="F406" s="218" t="s">
        <v>478</v>
      </c>
      <c r="G406" s="39"/>
      <c r="H406" s="39"/>
      <c r="I406" s="219"/>
      <c r="J406" s="39"/>
      <c r="K406" s="39"/>
      <c r="L406" s="43"/>
      <c r="M406" s="220"/>
      <c r="N406" s="221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186</v>
      </c>
      <c r="AU406" s="16" t="s">
        <v>183</v>
      </c>
    </row>
    <row r="407" s="2" customFormat="1" ht="21.75" customHeight="1">
      <c r="A407" s="37"/>
      <c r="B407" s="38"/>
      <c r="C407" s="203" t="s">
        <v>479</v>
      </c>
      <c r="D407" s="203" t="s">
        <v>177</v>
      </c>
      <c r="E407" s="204" t="s">
        <v>480</v>
      </c>
      <c r="F407" s="205" t="s">
        <v>347</v>
      </c>
      <c r="G407" s="206" t="s">
        <v>180</v>
      </c>
      <c r="H407" s="207">
        <v>2</v>
      </c>
      <c r="I407" s="208"/>
      <c r="J407" s="209">
        <f>ROUND(I407*H407,2)</f>
        <v>0</v>
      </c>
      <c r="K407" s="205" t="s">
        <v>181</v>
      </c>
      <c r="L407" s="210"/>
      <c r="M407" s="211" t="s">
        <v>19</v>
      </c>
      <c r="N407" s="212" t="s">
        <v>47</v>
      </c>
      <c r="O407" s="83"/>
      <c r="P407" s="213">
        <f>O407*H407</f>
        <v>0</v>
      </c>
      <c r="Q407" s="213">
        <v>0</v>
      </c>
      <c r="R407" s="213">
        <f>Q407*H407</f>
        <v>0</v>
      </c>
      <c r="S407" s="213">
        <v>0</v>
      </c>
      <c r="T407" s="21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15" t="s">
        <v>182</v>
      </c>
      <c r="AT407" s="215" t="s">
        <v>177</v>
      </c>
      <c r="AU407" s="215" t="s">
        <v>183</v>
      </c>
      <c r="AY407" s="16" t="s">
        <v>172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6" t="s">
        <v>84</v>
      </c>
      <c r="BK407" s="216">
        <f>ROUND(I407*H407,2)</f>
        <v>0</v>
      </c>
      <c r="BL407" s="16" t="s">
        <v>184</v>
      </c>
      <c r="BM407" s="215" t="s">
        <v>481</v>
      </c>
    </row>
    <row r="408" s="2" customFormat="1">
      <c r="A408" s="37"/>
      <c r="B408" s="38"/>
      <c r="C408" s="39"/>
      <c r="D408" s="217" t="s">
        <v>186</v>
      </c>
      <c r="E408" s="39"/>
      <c r="F408" s="218" t="s">
        <v>354</v>
      </c>
      <c r="G408" s="39"/>
      <c r="H408" s="39"/>
      <c r="I408" s="219"/>
      <c r="J408" s="39"/>
      <c r="K408" s="39"/>
      <c r="L408" s="43"/>
      <c r="M408" s="220"/>
      <c r="N408" s="221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186</v>
      </c>
      <c r="AU408" s="16" t="s">
        <v>183</v>
      </c>
    </row>
    <row r="409" s="2" customFormat="1" ht="16.5" customHeight="1">
      <c r="A409" s="37"/>
      <c r="B409" s="38"/>
      <c r="C409" s="203" t="s">
        <v>482</v>
      </c>
      <c r="D409" s="203" t="s">
        <v>177</v>
      </c>
      <c r="E409" s="204" t="s">
        <v>470</v>
      </c>
      <c r="F409" s="205" t="s">
        <v>471</v>
      </c>
      <c r="G409" s="206" t="s">
        <v>180</v>
      </c>
      <c r="H409" s="207">
        <v>2</v>
      </c>
      <c r="I409" s="208"/>
      <c r="J409" s="209">
        <f>ROUND(I409*H409,2)</f>
        <v>0</v>
      </c>
      <c r="K409" s="205" t="s">
        <v>181</v>
      </c>
      <c r="L409" s="210"/>
      <c r="M409" s="211" t="s">
        <v>19</v>
      </c>
      <c r="N409" s="212" t="s">
        <v>47</v>
      </c>
      <c r="O409" s="83"/>
      <c r="P409" s="213">
        <f>O409*H409</f>
        <v>0</v>
      </c>
      <c r="Q409" s="213">
        <v>0</v>
      </c>
      <c r="R409" s="213">
        <f>Q409*H409</f>
        <v>0</v>
      </c>
      <c r="S409" s="213">
        <v>0</v>
      </c>
      <c r="T409" s="214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15" t="s">
        <v>182</v>
      </c>
      <c r="AT409" s="215" t="s">
        <v>177</v>
      </c>
      <c r="AU409" s="215" t="s">
        <v>183</v>
      </c>
      <c r="AY409" s="16" t="s">
        <v>172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6" t="s">
        <v>84</v>
      </c>
      <c r="BK409" s="216">
        <f>ROUND(I409*H409,2)</f>
        <v>0</v>
      </c>
      <c r="BL409" s="16" t="s">
        <v>184</v>
      </c>
      <c r="BM409" s="215" t="s">
        <v>483</v>
      </c>
    </row>
    <row r="410" s="2" customFormat="1">
      <c r="A410" s="37"/>
      <c r="B410" s="38"/>
      <c r="C410" s="39"/>
      <c r="D410" s="217" t="s">
        <v>186</v>
      </c>
      <c r="E410" s="39"/>
      <c r="F410" s="218" t="s">
        <v>473</v>
      </c>
      <c r="G410" s="39"/>
      <c r="H410" s="39"/>
      <c r="I410" s="219"/>
      <c r="J410" s="39"/>
      <c r="K410" s="39"/>
      <c r="L410" s="43"/>
      <c r="M410" s="220"/>
      <c r="N410" s="221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186</v>
      </c>
      <c r="AU410" s="16" t="s">
        <v>183</v>
      </c>
    </row>
    <row r="411" s="2" customFormat="1" ht="16.5" customHeight="1">
      <c r="A411" s="37"/>
      <c r="B411" s="38"/>
      <c r="C411" s="203" t="s">
        <v>484</v>
      </c>
      <c r="D411" s="203" t="s">
        <v>177</v>
      </c>
      <c r="E411" s="204" t="s">
        <v>485</v>
      </c>
      <c r="F411" s="205" t="s">
        <v>486</v>
      </c>
      <c r="G411" s="206" t="s">
        <v>180</v>
      </c>
      <c r="H411" s="207">
        <v>1.52</v>
      </c>
      <c r="I411" s="208"/>
      <c r="J411" s="209">
        <f>ROUND(I411*H411,2)</f>
        <v>0</v>
      </c>
      <c r="K411" s="205" t="s">
        <v>181</v>
      </c>
      <c r="L411" s="210"/>
      <c r="M411" s="211" t="s">
        <v>19</v>
      </c>
      <c r="N411" s="212" t="s">
        <v>47</v>
      </c>
      <c r="O411" s="83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5" t="s">
        <v>182</v>
      </c>
      <c r="AT411" s="215" t="s">
        <v>177</v>
      </c>
      <c r="AU411" s="215" t="s">
        <v>183</v>
      </c>
      <c r="AY411" s="16" t="s">
        <v>172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6" t="s">
        <v>84</v>
      </c>
      <c r="BK411" s="216">
        <f>ROUND(I411*H411,2)</f>
        <v>0</v>
      </c>
      <c r="BL411" s="16" t="s">
        <v>184</v>
      </c>
      <c r="BM411" s="215" t="s">
        <v>487</v>
      </c>
    </row>
    <row r="412" s="2" customFormat="1">
      <c r="A412" s="37"/>
      <c r="B412" s="38"/>
      <c r="C412" s="39"/>
      <c r="D412" s="217" t="s">
        <v>186</v>
      </c>
      <c r="E412" s="39"/>
      <c r="F412" s="218" t="s">
        <v>195</v>
      </c>
      <c r="G412" s="39"/>
      <c r="H412" s="39"/>
      <c r="I412" s="219"/>
      <c r="J412" s="39"/>
      <c r="K412" s="39"/>
      <c r="L412" s="43"/>
      <c r="M412" s="220"/>
      <c r="N412" s="221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186</v>
      </c>
      <c r="AU412" s="16" t="s">
        <v>183</v>
      </c>
    </row>
    <row r="413" s="2" customFormat="1" ht="16.5" customHeight="1">
      <c r="A413" s="37"/>
      <c r="B413" s="38"/>
      <c r="C413" s="203" t="s">
        <v>488</v>
      </c>
      <c r="D413" s="203" t="s">
        <v>177</v>
      </c>
      <c r="E413" s="204" t="s">
        <v>485</v>
      </c>
      <c r="F413" s="205" t="s">
        <v>486</v>
      </c>
      <c r="G413" s="206" t="s">
        <v>180</v>
      </c>
      <c r="H413" s="207">
        <v>1.52</v>
      </c>
      <c r="I413" s="208"/>
      <c r="J413" s="209">
        <f>ROUND(I413*H413,2)</f>
        <v>0</v>
      </c>
      <c r="K413" s="205" t="s">
        <v>181</v>
      </c>
      <c r="L413" s="210"/>
      <c r="M413" s="211" t="s">
        <v>19</v>
      </c>
      <c r="N413" s="212" t="s">
        <v>47</v>
      </c>
      <c r="O413" s="83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15" t="s">
        <v>182</v>
      </c>
      <c r="AT413" s="215" t="s">
        <v>177</v>
      </c>
      <c r="AU413" s="215" t="s">
        <v>183</v>
      </c>
      <c r="AY413" s="16" t="s">
        <v>172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6" t="s">
        <v>84</v>
      </c>
      <c r="BK413" s="216">
        <f>ROUND(I413*H413,2)</f>
        <v>0</v>
      </c>
      <c r="BL413" s="16" t="s">
        <v>184</v>
      </c>
      <c r="BM413" s="215" t="s">
        <v>489</v>
      </c>
    </row>
    <row r="414" s="2" customFormat="1">
      <c r="A414" s="37"/>
      <c r="B414" s="38"/>
      <c r="C414" s="39"/>
      <c r="D414" s="217" t="s">
        <v>186</v>
      </c>
      <c r="E414" s="39"/>
      <c r="F414" s="218" t="s">
        <v>195</v>
      </c>
      <c r="G414" s="39"/>
      <c r="H414" s="39"/>
      <c r="I414" s="219"/>
      <c r="J414" s="39"/>
      <c r="K414" s="39"/>
      <c r="L414" s="43"/>
      <c r="M414" s="220"/>
      <c r="N414" s="221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186</v>
      </c>
      <c r="AU414" s="16" t="s">
        <v>183</v>
      </c>
    </row>
    <row r="415" s="2" customFormat="1" ht="16.5" customHeight="1">
      <c r="A415" s="37"/>
      <c r="B415" s="38"/>
      <c r="C415" s="203" t="s">
        <v>490</v>
      </c>
      <c r="D415" s="203" t="s">
        <v>177</v>
      </c>
      <c r="E415" s="204" t="s">
        <v>491</v>
      </c>
      <c r="F415" s="205" t="s">
        <v>492</v>
      </c>
      <c r="G415" s="206" t="s">
        <v>180</v>
      </c>
      <c r="H415" s="207">
        <v>2</v>
      </c>
      <c r="I415" s="208"/>
      <c r="J415" s="209">
        <f>ROUND(I415*H415,2)</f>
        <v>0</v>
      </c>
      <c r="K415" s="205" t="s">
        <v>181</v>
      </c>
      <c r="L415" s="210"/>
      <c r="M415" s="211" t="s">
        <v>19</v>
      </c>
      <c r="N415" s="212" t="s">
        <v>47</v>
      </c>
      <c r="O415" s="83"/>
      <c r="P415" s="213">
        <f>O415*H415</f>
        <v>0</v>
      </c>
      <c r="Q415" s="213">
        <v>0</v>
      </c>
      <c r="R415" s="213">
        <f>Q415*H415</f>
        <v>0</v>
      </c>
      <c r="S415" s="213">
        <v>0</v>
      </c>
      <c r="T415" s="21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15" t="s">
        <v>182</v>
      </c>
      <c r="AT415" s="215" t="s">
        <v>177</v>
      </c>
      <c r="AU415" s="215" t="s">
        <v>183</v>
      </c>
      <c r="AY415" s="16" t="s">
        <v>172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6" t="s">
        <v>84</v>
      </c>
      <c r="BK415" s="216">
        <f>ROUND(I415*H415,2)</f>
        <v>0</v>
      </c>
      <c r="BL415" s="16" t="s">
        <v>184</v>
      </c>
      <c r="BM415" s="215" t="s">
        <v>493</v>
      </c>
    </row>
    <row r="416" s="2" customFormat="1">
      <c r="A416" s="37"/>
      <c r="B416" s="38"/>
      <c r="C416" s="39"/>
      <c r="D416" s="217" t="s">
        <v>186</v>
      </c>
      <c r="E416" s="39"/>
      <c r="F416" s="218" t="s">
        <v>494</v>
      </c>
      <c r="G416" s="39"/>
      <c r="H416" s="39"/>
      <c r="I416" s="219"/>
      <c r="J416" s="39"/>
      <c r="K416" s="39"/>
      <c r="L416" s="43"/>
      <c r="M416" s="220"/>
      <c r="N416" s="221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186</v>
      </c>
      <c r="AU416" s="16" t="s">
        <v>183</v>
      </c>
    </row>
    <row r="417" s="2" customFormat="1" ht="16.5" customHeight="1">
      <c r="A417" s="37"/>
      <c r="B417" s="38"/>
      <c r="C417" s="203" t="s">
        <v>495</v>
      </c>
      <c r="D417" s="203" t="s">
        <v>177</v>
      </c>
      <c r="E417" s="204" t="s">
        <v>496</v>
      </c>
      <c r="F417" s="205" t="s">
        <v>497</v>
      </c>
      <c r="G417" s="206" t="s">
        <v>180</v>
      </c>
      <c r="H417" s="207">
        <v>2</v>
      </c>
      <c r="I417" s="208"/>
      <c r="J417" s="209">
        <f>ROUND(I417*H417,2)</f>
        <v>0</v>
      </c>
      <c r="K417" s="205" t="s">
        <v>181</v>
      </c>
      <c r="L417" s="210"/>
      <c r="M417" s="211" t="s">
        <v>19</v>
      </c>
      <c r="N417" s="212" t="s">
        <v>47</v>
      </c>
      <c r="O417" s="83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5" t="s">
        <v>182</v>
      </c>
      <c r="AT417" s="215" t="s">
        <v>177</v>
      </c>
      <c r="AU417" s="215" t="s">
        <v>183</v>
      </c>
      <c r="AY417" s="16" t="s">
        <v>172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6" t="s">
        <v>84</v>
      </c>
      <c r="BK417" s="216">
        <f>ROUND(I417*H417,2)</f>
        <v>0</v>
      </c>
      <c r="BL417" s="16" t="s">
        <v>184</v>
      </c>
      <c r="BM417" s="215" t="s">
        <v>498</v>
      </c>
    </row>
    <row r="418" s="2" customFormat="1">
      <c r="A418" s="37"/>
      <c r="B418" s="38"/>
      <c r="C418" s="39"/>
      <c r="D418" s="217" t="s">
        <v>186</v>
      </c>
      <c r="E418" s="39"/>
      <c r="F418" s="218" t="s">
        <v>499</v>
      </c>
      <c r="G418" s="39"/>
      <c r="H418" s="39"/>
      <c r="I418" s="219"/>
      <c r="J418" s="39"/>
      <c r="K418" s="39"/>
      <c r="L418" s="43"/>
      <c r="M418" s="220"/>
      <c r="N418" s="221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186</v>
      </c>
      <c r="AU418" s="16" t="s">
        <v>183</v>
      </c>
    </row>
    <row r="419" s="12" customFormat="1" ht="20.88" customHeight="1">
      <c r="A419" s="12"/>
      <c r="B419" s="187"/>
      <c r="C419" s="188"/>
      <c r="D419" s="189" t="s">
        <v>75</v>
      </c>
      <c r="E419" s="201" t="s">
        <v>242</v>
      </c>
      <c r="F419" s="201" t="s">
        <v>243</v>
      </c>
      <c r="G419" s="188"/>
      <c r="H419" s="188"/>
      <c r="I419" s="191"/>
      <c r="J419" s="202">
        <f>BK419</f>
        <v>0</v>
      </c>
      <c r="K419" s="188"/>
      <c r="L419" s="193"/>
      <c r="M419" s="194"/>
      <c r="N419" s="195"/>
      <c r="O419" s="195"/>
      <c r="P419" s="196">
        <f>P420</f>
        <v>0</v>
      </c>
      <c r="Q419" s="195"/>
      <c r="R419" s="196">
        <f>R420</f>
        <v>0</v>
      </c>
      <c r="S419" s="195"/>
      <c r="T419" s="197">
        <f>T420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8" t="s">
        <v>84</v>
      </c>
      <c r="AT419" s="199" t="s">
        <v>75</v>
      </c>
      <c r="AU419" s="199" t="s">
        <v>86</v>
      </c>
      <c r="AY419" s="198" t="s">
        <v>172</v>
      </c>
      <c r="BK419" s="200">
        <f>BK420</f>
        <v>0</v>
      </c>
    </row>
    <row r="420" s="2" customFormat="1" ht="24.15" customHeight="1">
      <c r="A420" s="37"/>
      <c r="B420" s="38"/>
      <c r="C420" s="203" t="s">
        <v>500</v>
      </c>
      <c r="D420" s="203" t="s">
        <v>177</v>
      </c>
      <c r="E420" s="204" t="s">
        <v>263</v>
      </c>
      <c r="F420" s="205" t="s">
        <v>264</v>
      </c>
      <c r="G420" s="206" t="s">
        <v>180</v>
      </c>
      <c r="H420" s="207">
        <v>8</v>
      </c>
      <c r="I420" s="208"/>
      <c r="J420" s="209">
        <f>ROUND(I420*H420,2)</f>
        <v>0</v>
      </c>
      <c r="K420" s="205" t="s">
        <v>181</v>
      </c>
      <c r="L420" s="210"/>
      <c r="M420" s="211" t="s">
        <v>19</v>
      </c>
      <c r="N420" s="212" t="s">
        <v>47</v>
      </c>
      <c r="O420" s="83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5" t="s">
        <v>182</v>
      </c>
      <c r="AT420" s="215" t="s">
        <v>177</v>
      </c>
      <c r="AU420" s="215" t="s">
        <v>183</v>
      </c>
      <c r="AY420" s="16" t="s">
        <v>172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6" t="s">
        <v>84</v>
      </c>
      <c r="BK420" s="216">
        <f>ROUND(I420*H420,2)</f>
        <v>0</v>
      </c>
      <c r="BL420" s="16" t="s">
        <v>184</v>
      </c>
      <c r="BM420" s="215" t="s">
        <v>501</v>
      </c>
    </row>
    <row r="421" s="12" customFormat="1" ht="22.8" customHeight="1">
      <c r="A421" s="12"/>
      <c r="B421" s="187"/>
      <c r="C421" s="188"/>
      <c r="D421" s="189" t="s">
        <v>75</v>
      </c>
      <c r="E421" s="201" t="s">
        <v>502</v>
      </c>
      <c r="F421" s="201" t="s">
        <v>503</v>
      </c>
      <c r="G421" s="188"/>
      <c r="H421" s="188"/>
      <c r="I421" s="191"/>
      <c r="J421" s="202">
        <f>BK421</f>
        <v>0</v>
      </c>
      <c r="K421" s="188"/>
      <c r="L421" s="193"/>
      <c r="M421" s="194"/>
      <c r="N421" s="195"/>
      <c r="O421" s="195"/>
      <c r="P421" s="196">
        <f>P422+P439</f>
        <v>0</v>
      </c>
      <c r="Q421" s="195"/>
      <c r="R421" s="196">
        <f>R422+R439</f>
        <v>0</v>
      </c>
      <c r="S421" s="195"/>
      <c r="T421" s="197">
        <f>T422+T439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98" t="s">
        <v>84</v>
      </c>
      <c r="AT421" s="199" t="s">
        <v>75</v>
      </c>
      <c r="AU421" s="199" t="s">
        <v>84</v>
      </c>
      <c r="AY421" s="198" t="s">
        <v>172</v>
      </c>
      <c r="BK421" s="200">
        <f>BK422+BK439</f>
        <v>0</v>
      </c>
    </row>
    <row r="422" s="12" customFormat="1" ht="20.88" customHeight="1">
      <c r="A422" s="12"/>
      <c r="B422" s="187"/>
      <c r="C422" s="188"/>
      <c r="D422" s="189" t="s">
        <v>75</v>
      </c>
      <c r="E422" s="201" t="s">
        <v>468</v>
      </c>
      <c r="F422" s="201" t="s">
        <v>344</v>
      </c>
      <c r="G422" s="188"/>
      <c r="H422" s="188"/>
      <c r="I422" s="191"/>
      <c r="J422" s="202">
        <f>BK422</f>
        <v>0</v>
      </c>
      <c r="K422" s="188"/>
      <c r="L422" s="193"/>
      <c r="M422" s="194"/>
      <c r="N422" s="195"/>
      <c r="O422" s="195"/>
      <c r="P422" s="196">
        <f>SUM(P423:P438)</f>
        <v>0</v>
      </c>
      <c r="Q422" s="195"/>
      <c r="R422" s="196">
        <f>SUM(R423:R438)</f>
        <v>0</v>
      </c>
      <c r="S422" s="195"/>
      <c r="T422" s="197">
        <f>SUM(T423:T438)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198" t="s">
        <v>84</v>
      </c>
      <c r="AT422" s="199" t="s">
        <v>75</v>
      </c>
      <c r="AU422" s="199" t="s">
        <v>86</v>
      </c>
      <c r="AY422" s="198" t="s">
        <v>172</v>
      </c>
      <c r="BK422" s="200">
        <f>SUM(BK423:BK438)</f>
        <v>0</v>
      </c>
    </row>
    <row r="423" s="2" customFormat="1" ht="16.5" customHeight="1">
      <c r="A423" s="37"/>
      <c r="B423" s="38"/>
      <c r="C423" s="203" t="s">
        <v>504</v>
      </c>
      <c r="D423" s="203" t="s">
        <v>177</v>
      </c>
      <c r="E423" s="204" t="s">
        <v>470</v>
      </c>
      <c r="F423" s="205" t="s">
        <v>471</v>
      </c>
      <c r="G423" s="206" t="s">
        <v>180</v>
      </c>
      <c r="H423" s="207">
        <v>2</v>
      </c>
      <c r="I423" s="208"/>
      <c r="J423" s="209">
        <f>ROUND(I423*H423,2)</f>
        <v>0</v>
      </c>
      <c r="K423" s="205" t="s">
        <v>181</v>
      </c>
      <c r="L423" s="210"/>
      <c r="M423" s="211" t="s">
        <v>19</v>
      </c>
      <c r="N423" s="212" t="s">
        <v>47</v>
      </c>
      <c r="O423" s="83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5" t="s">
        <v>182</v>
      </c>
      <c r="AT423" s="215" t="s">
        <v>177</v>
      </c>
      <c r="AU423" s="215" t="s">
        <v>183</v>
      </c>
      <c r="AY423" s="16" t="s">
        <v>172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6" t="s">
        <v>84</v>
      </c>
      <c r="BK423" s="216">
        <f>ROUND(I423*H423,2)</f>
        <v>0</v>
      </c>
      <c r="BL423" s="16" t="s">
        <v>184</v>
      </c>
      <c r="BM423" s="215" t="s">
        <v>505</v>
      </c>
    </row>
    <row r="424" s="2" customFormat="1">
      <c r="A424" s="37"/>
      <c r="B424" s="38"/>
      <c r="C424" s="39"/>
      <c r="D424" s="217" t="s">
        <v>186</v>
      </c>
      <c r="E424" s="39"/>
      <c r="F424" s="218" t="s">
        <v>473</v>
      </c>
      <c r="G424" s="39"/>
      <c r="H424" s="39"/>
      <c r="I424" s="219"/>
      <c r="J424" s="39"/>
      <c r="K424" s="39"/>
      <c r="L424" s="43"/>
      <c r="M424" s="220"/>
      <c r="N424" s="221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186</v>
      </c>
      <c r="AU424" s="16" t="s">
        <v>183</v>
      </c>
    </row>
    <row r="425" s="2" customFormat="1" ht="24.15" customHeight="1">
      <c r="A425" s="37"/>
      <c r="B425" s="38"/>
      <c r="C425" s="203" t="s">
        <v>506</v>
      </c>
      <c r="D425" s="203" t="s">
        <v>177</v>
      </c>
      <c r="E425" s="204" t="s">
        <v>475</v>
      </c>
      <c r="F425" s="205" t="s">
        <v>476</v>
      </c>
      <c r="G425" s="206" t="s">
        <v>180</v>
      </c>
      <c r="H425" s="207">
        <v>2</v>
      </c>
      <c r="I425" s="208"/>
      <c r="J425" s="209">
        <f>ROUND(I425*H425,2)</f>
        <v>0</v>
      </c>
      <c r="K425" s="205" t="s">
        <v>181</v>
      </c>
      <c r="L425" s="210"/>
      <c r="M425" s="211" t="s">
        <v>19</v>
      </c>
      <c r="N425" s="212" t="s">
        <v>47</v>
      </c>
      <c r="O425" s="83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15" t="s">
        <v>182</v>
      </c>
      <c r="AT425" s="215" t="s">
        <v>177</v>
      </c>
      <c r="AU425" s="215" t="s">
        <v>183</v>
      </c>
      <c r="AY425" s="16" t="s">
        <v>172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6" t="s">
        <v>84</v>
      </c>
      <c r="BK425" s="216">
        <f>ROUND(I425*H425,2)</f>
        <v>0</v>
      </c>
      <c r="BL425" s="16" t="s">
        <v>184</v>
      </c>
      <c r="BM425" s="215" t="s">
        <v>507</v>
      </c>
    </row>
    <row r="426" s="2" customFormat="1">
      <c r="A426" s="37"/>
      <c r="B426" s="38"/>
      <c r="C426" s="39"/>
      <c r="D426" s="217" t="s">
        <v>186</v>
      </c>
      <c r="E426" s="39"/>
      <c r="F426" s="218" t="s">
        <v>478</v>
      </c>
      <c r="G426" s="39"/>
      <c r="H426" s="39"/>
      <c r="I426" s="219"/>
      <c r="J426" s="39"/>
      <c r="K426" s="39"/>
      <c r="L426" s="43"/>
      <c r="M426" s="220"/>
      <c r="N426" s="221"/>
      <c r="O426" s="83"/>
      <c r="P426" s="83"/>
      <c r="Q426" s="83"/>
      <c r="R426" s="83"/>
      <c r="S426" s="83"/>
      <c r="T426" s="84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186</v>
      </c>
      <c r="AU426" s="16" t="s">
        <v>183</v>
      </c>
    </row>
    <row r="427" s="2" customFormat="1" ht="21.75" customHeight="1">
      <c r="A427" s="37"/>
      <c r="B427" s="38"/>
      <c r="C427" s="203" t="s">
        <v>508</v>
      </c>
      <c r="D427" s="203" t="s">
        <v>177</v>
      </c>
      <c r="E427" s="204" t="s">
        <v>480</v>
      </c>
      <c r="F427" s="205" t="s">
        <v>347</v>
      </c>
      <c r="G427" s="206" t="s">
        <v>180</v>
      </c>
      <c r="H427" s="207">
        <v>2</v>
      </c>
      <c r="I427" s="208"/>
      <c r="J427" s="209">
        <f>ROUND(I427*H427,2)</f>
        <v>0</v>
      </c>
      <c r="K427" s="205" t="s">
        <v>181</v>
      </c>
      <c r="L427" s="210"/>
      <c r="M427" s="211" t="s">
        <v>19</v>
      </c>
      <c r="N427" s="212" t="s">
        <v>47</v>
      </c>
      <c r="O427" s="83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15" t="s">
        <v>182</v>
      </c>
      <c r="AT427" s="215" t="s">
        <v>177</v>
      </c>
      <c r="AU427" s="215" t="s">
        <v>183</v>
      </c>
      <c r="AY427" s="16" t="s">
        <v>172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6" t="s">
        <v>84</v>
      </c>
      <c r="BK427" s="216">
        <f>ROUND(I427*H427,2)</f>
        <v>0</v>
      </c>
      <c r="BL427" s="16" t="s">
        <v>184</v>
      </c>
      <c r="BM427" s="215" t="s">
        <v>509</v>
      </c>
    </row>
    <row r="428" s="2" customFormat="1">
      <c r="A428" s="37"/>
      <c r="B428" s="38"/>
      <c r="C428" s="39"/>
      <c r="D428" s="217" t="s">
        <v>186</v>
      </c>
      <c r="E428" s="39"/>
      <c r="F428" s="218" t="s">
        <v>354</v>
      </c>
      <c r="G428" s="39"/>
      <c r="H428" s="39"/>
      <c r="I428" s="219"/>
      <c r="J428" s="39"/>
      <c r="K428" s="39"/>
      <c r="L428" s="43"/>
      <c r="M428" s="220"/>
      <c r="N428" s="221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186</v>
      </c>
      <c r="AU428" s="16" t="s">
        <v>183</v>
      </c>
    </row>
    <row r="429" s="2" customFormat="1" ht="16.5" customHeight="1">
      <c r="A429" s="37"/>
      <c r="B429" s="38"/>
      <c r="C429" s="203" t="s">
        <v>510</v>
      </c>
      <c r="D429" s="203" t="s">
        <v>177</v>
      </c>
      <c r="E429" s="204" t="s">
        <v>470</v>
      </c>
      <c r="F429" s="205" t="s">
        <v>471</v>
      </c>
      <c r="G429" s="206" t="s">
        <v>180</v>
      </c>
      <c r="H429" s="207">
        <v>2</v>
      </c>
      <c r="I429" s="208"/>
      <c r="J429" s="209">
        <f>ROUND(I429*H429,2)</f>
        <v>0</v>
      </c>
      <c r="K429" s="205" t="s">
        <v>181</v>
      </c>
      <c r="L429" s="210"/>
      <c r="M429" s="211" t="s">
        <v>19</v>
      </c>
      <c r="N429" s="212" t="s">
        <v>47</v>
      </c>
      <c r="O429" s="83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5" t="s">
        <v>182</v>
      </c>
      <c r="AT429" s="215" t="s">
        <v>177</v>
      </c>
      <c r="AU429" s="215" t="s">
        <v>183</v>
      </c>
      <c r="AY429" s="16" t="s">
        <v>172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6" t="s">
        <v>84</v>
      </c>
      <c r="BK429" s="216">
        <f>ROUND(I429*H429,2)</f>
        <v>0</v>
      </c>
      <c r="BL429" s="16" t="s">
        <v>184</v>
      </c>
      <c r="BM429" s="215" t="s">
        <v>511</v>
      </c>
    </row>
    <row r="430" s="2" customFormat="1">
      <c r="A430" s="37"/>
      <c r="B430" s="38"/>
      <c r="C430" s="39"/>
      <c r="D430" s="217" t="s">
        <v>186</v>
      </c>
      <c r="E430" s="39"/>
      <c r="F430" s="218" t="s">
        <v>473</v>
      </c>
      <c r="G430" s="39"/>
      <c r="H430" s="39"/>
      <c r="I430" s="219"/>
      <c r="J430" s="39"/>
      <c r="K430" s="39"/>
      <c r="L430" s="43"/>
      <c r="M430" s="220"/>
      <c r="N430" s="221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186</v>
      </c>
      <c r="AU430" s="16" t="s">
        <v>183</v>
      </c>
    </row>
    <row r="431" s="2" customFormat="1" ht="16.5" customHeight="1">
      <c r="A431" s="37"/>
      <c r="B431" s="38"/>
      <c r="C431" s="203" t="s">
        <v>512</v>
      </c>
      <c r="D431" s="203" t="s">
        <v>177</v>
      </c>
      <c r="E431" s="204" t="s">
        <v>485</v>
      </c>
      <c r="F431" s="205" t="s">
        <v>486</v>
      </c>
      <c r="G431" s="206" t="s">
        <v>180</v>
      </c>
      <c r="H431" s="207">
        <v>1.52</v>
      </c>
      <c r="I431" s="208"/>
      <c r="J431" s="209">
        <f>ROUND(I431*H431,2)</f>
        <v>0</v>
      </c>
      <c r="K431" s="205" t="s">
        <v>181</v>
      </c>
      <c r="L431" s="210"/>
      <c r="M431" s="211" t="s">
        <v>19</v>
      </c>
      <c r="N431" s="212" t="s">
        <v>47</v>
      </c>
      <c r="O431" s="83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15" t="s">
        <v>182</v>
      </c>
      <c r="AT431" s="215" t="s">
        <v>177</v>
      </c>
      <c r="AU431" s="215" t="s">
        <v>183</v>
      </c>
      <c r="AY431" s="16" t="s">
        <v>172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6" t="s">
        <v>84</v>
      </c>
      <c r="BK431" s="216">
        <f>ROUND(I431*H431,2)</f>
        <v>0</v>
      </c>
      <c r="BL431" s="16" t="s">
        <v>184</v>
      </c>
      <c r="BM431" s="215" t="s">
        <v>513</v>
      </c>
    </row>
    <row r="432" s="2" customFormat="1">
      <c r="A432" s="37"/>
      <c r="B432" s="38"/>
      <c r="C432" s="39"/>
      <c r="D432" s="217" t="s">
        <v>186</v>
      </c>
      <c r="E432" s="39"/>
      <c r="F432" s="218" t="s">
        <v>195</v>
      </c>
      <c r="G432" s="39"/>
      <c r="H432" s="39"/>
      <c r="I432" s="219"/>
      <c r="J432" s="39"/>
      <c r="K432" s="39"/>
      <c r="L432" s="43"/>
      <c r="M432" s="220"/>
      <c r="N432" s="221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186</v>
      </c>
      <c r="AU432" s="16" t="s">
        <v>183</v>
      </c>
    </row>
    <row r="433" s="2" customFormat="1" ht="16.5" customHeight="1">
      <c r="A433" s="37"/>
      <c r="B433" s="38"/>
      <c r="C433" s="203" t="s">
        <v>514</v>
      </c>
      <c r="D433" s="203" t="s">
        <v>177</v>
      </c>
      <c r="E433" s="204" t="s">
        <v>485</v>
      </c>
      <c r="F433" s="205" t="s">
        <v>486</v>
      </c>
      <c r="G433" s="206" t="s">
        <v>180</v>
      </c>
      <c r="H433" s="207">
        <v>1.52</v>
      </c>
      <c r="I433" s="208"/>
      <c r="J433" s="209">
        <f>ROUND(I433*H433,2)</f>
        <v>0</v>
      </c>
      <c r="K433" s="205" t="s">
        <v>181</v>
      </c>
      <c r="L433" s="210"/>
      <c r="M433" s="211" t="s">
        <v>19</v>
      </c>
      <c r="N433" s="212" t="s">
        <v>47</v>
      </c>
      <c r="O433" s="83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15" t="s">
        <v>182</v>
      </c>
      <c r="AT433" s="215" t="s">
        <v>177</v>
      </c>
      <c r="AU433" s="215" t="s">
        <v>183</v>
      </c>
      <c r="AY433" s="16" t="s">
        <v>172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6" t="s">
        <v>84</v>
      </c>
      <c r="BK433" s="216">
        <f>ROUND(I433*H433,2)</f>
        <v>0</v>
      </c>
      <c r="BL433" s="16" t="s">
        <v>184</v>
      </c>
      <c r="BM433" s="215" t="s">
        <v>515</v>
      </c>
    </row>
    <row r="434" s="2" customFormat="1">
      <c r="A434" s="37"/>
      <c r="B434" s="38"/>
      <c r="C434" s="39"/>
      <c r="D434" s="217" t="s">
        <v>186</v>
      </c>
      <c r="E434" s="39"/>
      <c r="F434" s="218" t="s">
        <v>195</v>
      </c>
      <c r="G434" s="39"/>
      <c r="H434" s="39"/>
      <c r="I434" s="219"/>
      <c r="J434" s="39"/>
      <c r="K434" s="39"/>
      <c r="L434" s="43"/>
      <c r="M434" s="220"/>
      <c r="N434" s="221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186</v>
      </c>
      <c r="AU434" s="16" t="s">
        <v>183</v>
      </c>
    </row>
    <row r="435" s="2" customFormat="1" ht="16.5" customHeight="1">
      <c r="A435" s="37"/>
      <c r="B435" s="38"/>
      <c r="C435" s="203" t="s">
        <v>516</v>
      </c>
      <c r="D435" s="203" t="s">
        <v>177</v>
      </c>
      <c r="E435" s="204" t="s">
        <v>491</v>
      </c>
      <c r="F435" s="205" t="s">
        <v>492</v>
      </c>
      <c r="G435" s="206" t="s">
        <v>180</v>
      </c>
      <c r="H435" s="207">
        <v>2</v>
      </c>
      <c r="I435" s="208"/>
      <c r="J435" s="209">
        <f>ROUND(I435*H435,2)</f>
        <v>0</v>
      </c>
      <c r="K435" s="205" t="s">
        <v>181</v>
      </c>
      <c r="L435" s="210"/>
      <c r="M435" s="211" t="s">
        <v>19</v>
      </c>
      <c r="N435" s="212" t="s">
        <v>47</v>
      </c>
      <c r="O435" s="83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5" t="s">
        <v>182</v>
      </c>
      <c r="AT435" s="215" t="s">
        <v>177</v>
      </c>
      <c r="AU435" s="215" t="s">
        <v>183</v>
      </c>
      <c r="AY435" s="16" t="s">
        <v>172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6" t="s">
        <v>84</v>
      </c>
      <c r="BK435" s="216">
        <f>ROUND(I435*H435,2)</f>
        <v>0</v>
      </c>
      <c r="BL435" s="16" t="s">
        <v>184</v>
      </c>
      <c r="BM435" s="215" t="s">
        <v>517</v>
      </c>
    </row>
    <row r="436" s="2" customFormat="1">
      <c r="A436" s="37"/>
      <c r="B436" s="38"/>
      <c r="C436" s="39"/>
      <c r="D436" s="217" t="s">
        <v>186</v>
      </c>
      <c r="E436" s="39"/>
      <c r="F436" s="218" t="s">
        <v>494</v>
      </c>
      <c r="G436" s="39"/>
      <c r="H436" s="39"/>
      <c r="I436" s="219"/>
      <c r="J436" s="39"/>
      <c r="K436" s="39"/>
      <c r="L436" s="43"/>
      <c r="M436" s="220"/>
      <c r="N436" s="221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186</v>
      </c>
      <c r="AU436" s="16" t="s">
        <v>183</v>
      </c>
    </row>
    <row r="437" s="2" customFormat="1" ht="16.5" customHeight="1">
      <c r="A437" s="37"/>
      <c r="B437" s="38"/>
      <c r="C437" s="203" t="s">
        <v>518</v>
      </c>
      <c r="D437" s="203" t="s">
        <v>177</v>
      </c>
      <c r="E437" s="204" t="s">
        <v>496</v>
      </c>
      <c r="F437" s="205" t="s">
        <v>497</v>
      </c>
      <c r="G437" s="206" t="s">
        <v>180</v>
      </c>
      <c r="H437" s="207">
        <v>2</v>
      </c>
      <c r="I437" s="208"/>
      <c r="J437" s="209">
        <f>ROUND(I437*H437,2)</f>
        <v>0</v>
      </c>
      <c r="K437" s="205" t="s">
        <v>181</v>
      </c>
      <c r="L437" s="210"/>
      <c r="M437" s="211" t="s">
        <v>19</v>
      </c>
      <c r="N437" s="212" t="s">
        <v>47</v>
      </c>
      <c r="O437" s="83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15" t="s">
        <v>182</v>
      </c>
      <c r="AT437" s="215" t="s">
        <v>177</v>
      </c>
      <c r="AU437" s="215" t="s">
        <v>183</v>
      </c>
      <c r="AY437" s="16" t="s">
        <v>172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6" t="s">
        <v>84</v>
      </c>
      <c r="BK437" s="216">
        <f>ROUND(I437*H437,2)</f>
        <v>0</v>
      </c>
      <c r="BL437" s="16" t="s">
        <v>184</v>
      </c>
      <c r="BM437" s="215" t="s">
        <v>519</v>
      </c>
    </row>
    <row r="438" s="2" customFormat="1">
      <c r="A438" s="37"/>
      <c r="B438" s="38"/>
      <c r="C438" s="39"/>
      <c r="D438" s="217" t="s">
        <v>186</v>
      </c>
      <c r="E438" s="39"/>
      <c r="F438" s="218" t="s">
        <v>499</v>
      </c>
      <c r="G438" s="39"/>
      <c r="H438" s="39"/>
      <c r="I438" s="219"/>
      <c r="J438" s="39"/>
      <c r="K438" s="39"/>
      <c r="L438" s="43"/>
      <c r="M438" s="220"/>
      <c r="N438" s="221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186</v>
      </c>
      <c r="AU438" s="16" t="s">
        <v>183</v>
      </c>
    </row>
    <row r="439" s="12" customFormat="1" ht="20.88" customHeight="1">
      <c r="A439" s="12"/>
      <c r="B439" s="187"/>
      <c r="C439" s="188"/>
      <c r="D439" s="189" t="s">
        <v>75</v>
      </c>
      <c r="E439" s="201" t="s">
        <v>242</v>
      </c>
      <c r="F439" s="201" t="s">
        <v>243</v>
      </c>
      <c r="G439" s="188"/>
      <c r="H439" s="188"/>
      <c r="I439" s="191"/>
      <c r="J439" s="202">
        <f>BK439</f>
        <v>0</v>
      </c>
      <c r="K439" s="188"/>
      <c r="L439" s="193"/>
      <c r="M439" s="194"/>
      <c r="N439" s="195"/>
      <c r="O439" s="195"/>
      <c r="P439" s="196">
        <f>P440</f>
        <v>0</v>
      </c>
      <c r="Q439" s="195"/>
      <c r="R439" s="196">
        <f>R440</f>
        <v>0</v>
      </c>
      <c r="S439" s="195"/>
      <c r="T439" s="197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98" t="s">
        <v>84</v>
      </c>
      <c r="AT439" s="199" t="s">
        <v>75</v>
      </c>
      <c r="AU439" s="199" t="s">
        <v>86</v>
      </c>
      <c r="AY439" s="198" t="s">
        <v>172</v>
      </c>
      <c r="BK439" s="200">
        <f>BK440</f>
        <v>0</v>
      </c>
    </row>
    <row r="440" s="2" customFormat="1" ht="24.15" customHeight="1">
      <c r="A440" s="37"/>
      <c r="B440" s="38"/>
      <c r="C440" s="203" t="s">
        <v>520</v>
      </c>
      <c r="D440" s="203" t="s">
        <v>177</v>
      </c>
      <c r="E440" s="204" t="s">
        <v>263</v>
      </c>
      <c r="F440" s="205" t="s">
        <v>264</v>
      </c>
      <c r="G440" s="206" t="s">
        <v>180</v>
      </c>
      <c r="H440" s="207">
        <v>8</v>
      </c>
      <c r="I440" s="208"/>
      <c r="J440" s="209">
        <f>ROUND(I440*H440,2)</f>
        <v>0</v>
      </c>
      <c r="K440" s="205" t="s">
        <v>181</v>
      </c>
      <c r="L440" s="210"/>
      <c r="M440" s="211" t="s">
        <v>19</v>
      </c>
      <c r="N440" s="212" t="s">
        <v>47</v>
      </c>
      <c r="O440" s="83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15" t="s">
        <v>182</v>
      </c>
      <c r="AT440" s="215" t="s">
        <v>177</v>
      </c>
      <c r="AU440" s="215" t="s">
        <v>183</v>
      </c>
      <c r="AY440" s="16" t="s">
        <v>172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6" t="s">
        <v>84</v>
      </c>
      <c r="BK440" s="216">
        <f>ROUND(I440*H440,2)</f>
        <v>0</v>
      </c>
      <c r="BL440" s="16" t="s">
        <v>184</v>
      </c>
      <c r="BM440" s="215" t="s">
        <v>521</v>
      </c>
    </row>
    <row r="441" s="12" customFormat="1" ht="22.8" customHeight="1">
      <c r="A441" s="12"/>
      <c r="B441" s="187"/>
      <c r="C441" s="188"/>
      <c r="D441" s="189" t="s">
        <v>75</v>
      </c>
      <c r="E441" s="201" t="s">
        <v>522</v>
      </c>
      <c r="F441" s="201" t="s">
        <v>523</v>
      </c>
      <c r="G441" s="188"/>
      <c r="H441" s="188"/>
      <c r="I441" s="191"/>
      <c r="J441" s="202">
        <f>BK441</f>
        <v>0</v>
      </c>
      <c r="K441" s="188"/>
      <c r="L441" s="193"/>
      <c r="M441" s="194"/>
      <c r="N441" s="195"/>
      <c r="O441" s="195"/>
      <c r="P441" s="196">
        <f>P442+P453</f>
        <v>0</v>
      </c>
      <c r="Q441" s="195"/>
      <c r="R441" s="196">
        <f>R442+R453</f>
        <v>0</v>
      </c>
      <c r="S441" s="195"/>
      <c r="T441" s="197">
        <f>T442+T453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98" t="s">
        <v>84</v>
      </c>
      <c r="AT441" s="199" t="s">
        <v>75</v>
      </c>
      <c r="AU441" s="199" t="s">
        <v>84</v>
      </c>
      <c r="AY441" s="198" t="s">
        <v>172</v>
      </c>
      <c r="BK441" s="200">
        <f>BK442+BK453</f>
        <v>0</v>
      </c>
    </row>
    <row r="442" s="12" customFormat="1" ht="20.88" customHeight="1">
      <c r="A442" s="12"/>
      <c r="B442" s="187"/>
      <c r="C442" s="188"/>
      <c r="D442" s="189" t="s">
        <v>75</v>
      </c>
      <c r="E442" s="201" t="s">
        <v>343</v>
      </c>
      <c r="F442" s="201" t="s">
        <v>344</v>
      </c>
      <c r="G442" s="188"/>
      <c r="H442" s="188"/>
      <c r="I442" s="191"/>
      <c r="J442" s="202">
        <f>BK442</f>
        <v>0</v>
      </c>
      <c r="K442" s="188"/>
      <c r="L442" s="193"/>
      <c r="M442" s="194"/>
      <c r="N442" s="195"/>
      <c r="O442" s="195"/>
      <c r="P442" s="196">
        <f>SUM(P443:P452)</f>
        <v>0</v>
      </c>
      <c r="Q442" s="195"/>
      <c r="R442" s="196">
        <f>SUM(R443:R452)</f>
        <v>0</v>
      </c>
      <c r="S442" s="195"/>
      <c r="T442" s="197">
        <f>SUM(T443:T452)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98" t="s">
        <v>84</v>
      </c>
      <c r="AT442" s="199" t="s">
        <v>75</v>
      </c>
      <c r="AU442" s="199" t="s">
        <v>86</v>
      </c>
      <c r="AY442" s="198" t="s">
        <v>172</v>
      </c>
      <c r="BK442" s="200">
        <f>SUM(BK443:BK452)</f>
        <v>0</v>
      </c>
    </row>
    <row r="443" s="2" customFormat="1" ht="16.5" customHeight="1">
      <c r="A443" s="37"/>
      <c r="B443" s="38"/>
      <c r="C443" s="203" t="s">
        <v>524</v>
      </c>
      <c r="D443" s="203" t="s">
        <v>177</v>
      </c>
      <c r="E443" s="204" t="s">
        <v>470</v>
      </c>
      <c r="F443" s="205" t="s">
        <v>471</v>
      </c>
      <c r="G443" s="206" t="s">
        <v>180</v>
      </c>
      <c r="H443" s="207">
        <v>2</v>
      </c>
      <c r="I443" s="208"/>
      <c r="J443" s="209">
        <f>ROUND(I443*H443,2)</f>
        <v>0</v>
      </c>
      <c r="K443" s="205" t="s">
        <v>181</v>
      </c>
      <c r="L443" s="210"/>
      <c r="M443" s="211" t="s">
        <v>19</v>
      </c>
      <c r="N443" s="212" t="s">
        <v>47</v>
      </c>
      <c r="O443" s="83"/>
      <c r="P443" s="213">
        <f>O443*H443</f>
        <v>0</v>
      </c>
      <c r="Q443" s="213">
        <v>0</v>
      </c>
      <c r="R443" s="213">
        <f>Q443*H443</f>
        <v>0</v>
      </c>
      <c r="S443" s="213">
        <v>0</v>
      </c>
      <c r="T443" s="21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15" t="s">
        <v>182</v>
      </c>
      <c r="AT443" s="215" t="s">
        <v>177</v>
      </c>
      <c r="AU443" s="215" t="s">
        <v>183</v>
      </c>
      <c r="AY443" s="16" t="s">
        <v>172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6" t="s">
        <v>84</v>
      </c>
      <c r="BK443" s="216">
        <f>ROUND(I443*H443,2)</f>
        <v>0</v>
      </c>
      <c r="BL443" s="16" t="s">
        <v>184</v>
      </c>
      <c r="BM443" s="215" t="s">
        <v>525</v>
      </c>
    </row>
    <row r="444" s="2" customFormat="1">
      <c r="A444" s="37"/>
      <c r="B444" s="38"/>
      <c r="C444" s="39"/>
      <c r="D444" s="217" t="s">
        <v>186</v>
      </c>
      <c r="E444" s="39"/>
      <c r="F444" s="218" t="s">
        <v>473</v>
      </c>
      <c r="G444" s="39"/>
      <c r="H444" s="39"/>
      <c r="I444" s="219"/>
      <c r="J444" s="39"/>
      <c r="K444" s="39"/>
      <c r="L444" s="43"/>
      <c r="M444" s="220"/>
      <c r="N444" s="221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186</v>
      </c>
      <c r="AU444" s="16" t="s">
        <v>183</v>
      </c>
    </row>
    <row r="445" s="2" customFormat="1" ht="24.15" customHeight="1">
      <c r="A445" s="37"/>
      <c r="B445" s="38"/>
      <c r="C445" s="203" t="s">
        <v>526</v>
      </c>
      <c r="D445" s="203" t="s">
        <v>177</v>
      </c>
      <c r="E445" s="204" t="s">
        <v>351</v>
      </c>
      <c r="F445" s="205" t="s">
        <v>352</v>
      </c>
      <c r="G445" s="206" t="s">
        <v>180</v>
      </c>
      <c r="H445" s="207">
        <v>1</v>
      </c>
      <c r="I445" s="208"/>
      <c r="J445" s="209">
        <f>ROUND(I445*H445,2)</f>
        <v>0</v>
      </c>
      <c r="K445" s="205" t="s">
        <v>181</v>
      </c>
      <c r="L445" s="210"/>
      <c r="M445" s="211" t="s">
        <v>19</v>
      </c>
      <c r="N445" s="212" t="s">
        <v>47</v>
      </c>
      <c r="O445" s="83"/>
      <c r="P445" s="213">
        <f>O445*H445</f>
        <v>0</v>
      </c>
      <c r="Q445" s="213">
        <v>0</v>
      </c>
      <c r="R445" s="213">
        <f>Q445*H445</f>
        <v>0</v>
      </c>
      <c r="S445" s="213">
        <v>0</v>
      </c>
      <c r="T445" s="21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15" t="s">
        <v>182</v>
      </c>
      <c r="AT445" s="215" t="s">
        <v>177</v>
      </c>
      <c r="AU445" s="215" t="s">
        <v>183</v>
      </c>
      <c r="AY445" s="16" t="s">
        <v>172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6" t="s">
        <v>84</v>
      </c>
      <c r="BK445" s="216">
        <f>ROUND(I445*H445,2)</f>
        <v>0</v>
      </c>
      <c r="BL445" s="16" t="s">
        <v>184</v>
      </c>
      <c r="BM445" s="215" t="s">
        <v>527</v>
      </c>
    </row>
    <row r="446" s="2" customFormat="1">
      <c r="A446" s="37"/>
      <c r="B446" s="38"/>
      <c r="C446" s="39"/>
      <c r="D446" s="217" t="s">
        <v>186</v>
      </c>
      <c r="E446" s="39"/>
      <c r="F446" s="218" t="s">
        <v>354</v>
      </c>
      <c r="G446" s="39"/>
      <c r="H446" s="39"/>
      <c r="I446" s="219"/>
      <c r="J446" s="39"/>
      <c r="K446" s="39"/>
      <c r="L446" s="43"/>
      <c r="M446" s="220"/>
      <c r="N446" s="221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186</v>
      </c>
      <c r="AU446" s="16" t="s">
        <v>183</v>
      </c>
    </row>
    <row r="447" s="2" customFormat="1" ht="24.15" customHeight="1">
      <c r="A447" s="37"/>
      <c r="B447" s="38"/>
      <c r="C447" s="203" t="s">
        <v>528</v>
      </c>
      <c r="D447" s="203" t="s">
        <v>177</v>
      </c>
      <c r="E447" s="204" t="s">
        <v>351</v>
      </c>
      <c r="F447" s="205" t="s">
        <v>352</v>
      </c>
      <c r="G447" s="206" t="s">
        <v>180</v>
      </c>
      <c r="H447" s="207">
        <v>1</v>
      </c>
      <c r="I447" s="208"/>
      <c r="J447" s="209">
        <f>ROUND(I447*H447,2)</f>
        <v>0</v>
      </c>
      <c r="K447" s="205" t="s">
        <v>181</v>
      </c>
      <c r="L447" s="210"/>
      <c r="M447" s="211" t="s">
        <v>19</v>
      </c>
      <c r="N447" s="212" t="s">
        <v>47</v>
      </c>
      <c r="O447" s="83"/>
      <c r="P447" s="213">
        <f>O447*H447</f>
        <v>0</v>
      </c>
      <c r="Q447" s="213">
        <v>0</v>
      </c>
      <c r="R447" s="213">
        <f>Q447*H447</f>
        <v>0</v>
      </c>
      <c r="S447" s="213">
        <v>0</v>
      </c>
      <c r="T447" s="21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15" t="s">
        <v>182</v>
      </c>
      <c r="AT447" s="215" t="s">
        <v>177</v>
      </c>
      <c r="AU447" s="215" t="s">
        <v>183</v>
      </c>
      <c r="AY447" s="16" t="s">
        <v>172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6" t="s">
        <v>84</v>
      </c>
      <c r="BK447" s="216">
        <f>ROUND(I447*H447,2)</f>
        <v>0</v>
      </c>
      <c r="BL447" s="16" t="s">
        <v>184</v>
      </c>
      <c r="BM447" s="215" t="s">
        <v>529</v>
      </c>
    </row>
    <row r="448" s="2" customFormat="1">
      <c r="A448" s="37"/>
      <c r="B448" s="38"/>
      <c r="C448" s="39"/>
      <c r="D448" s="217" t="s">
        <v>186</v>
      </c>
      <c r="E448" s="39"/>
      <c r="F448" s="218" t="s">
        <v>354</v>
      </c>
      <c r="G448" s="39"/>
      <c r="H448" s="39"/>
      <c r="I448" s="219"/>
      <c r="J448" s="39"/>
      <c r="K448" s="39"/>
      <c r="L448" s="43"/>
      <c r="M448" s="220"/>
      <c r="N448" s="221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186</v>
      </c>
      <c r="AU448" s="16" t="s">
        <v>183</v>
      </c>
    </row>
    <row r="449" s="2" customFormat="1" ht="16.5" customHeight="1">
      <c r="A449" s="37"/>
      <c r="B449" s="38"/>
      <c r="C449" s="203" t="s">
        <v>530</v>
      </c>
      <c r="D449" s="203" t="s">
        <v>177</v>
      </c>
      <c r="E449" s="204" t="s">
        <v>470</v>
      </c>
      <c r="F449" s="205" t="s">
        <v>471</v>
      </c>
      <c r="G449" s="206" t="s">
        <v>180</v>
      </c>
      <c r="H449" s="207">
        <v>1</v>
      </c>
      <c r="I449" s="208"/>
      <c r="J449" s="209">
        <f>ROUND(I449*H449,2)</f>
        <v>0</v>
      </c>
      <c r="K449" s="205" t="s">
        <v>181</v>
      </c>
      <c r="L449" s="210"/>
      <c r="M449" s="211" t="s">
        <v>19</v>
      </c>
      <c r="N449" s="212" t="s">
        <v>47</v>
      </c>
      <c r="O449" s="83"/>
      <c r="P449" s="213">
        <f>O449*H449</f>
        <v>0</v>
      </c>
      <c r="Q449" s="213">
        <v>0</v>
      </c>
      <c r="R449" s="213">
        <f>Q449*H449</f>
        <v>0</v>
      </c>
      <c r="S449" s="213">
        <v>0</v>
      </c>
      <c r="T449" s="21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15" t="s">
        <v>182</v>
      </c>
      <c r="AT449" s="215" t="s">
        <v>177</v>
      </c>
      <c r="AU449" s="215" t="s">
        <v>183</v>
      </c>
      <c r="AY449" s="16" t="s">
        <v>172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6" t="s">
        <v>84</v>
      </c>
      <c r="BK449" s="216">
        <f>ROUND(I449*H449,2)</f>
        <v>0</v>
      </c>
      <c r="BL449" s="16" t="s">
        <v>184</v>
      </c>
      <c r="BM449" s="215" t="s">
        <v>531</v>
      </c>
    </row>
    <row r="450" s="2" customFormat="1">
      <c r="A450" s="37"/>
      <c r="B450" s="38"/>
      <c r="C450" s="39"/>
      <c r="D450" s="217" t="s">
        <v>186</v>
      </c>
      <c r="E450" s="39"/>
      <c r="F450" s="218" t="s">
        <v>473</v>
      </c>
      <c r="G450" s="39"/>
      <c r="H450" s="39"/>
      <c r="I450" s="219"/>
      <c r="J450" s="39"/>
      <c r="K450" s="39"/>
      <c r="L450" s="43"/>
      <c r="M450" s="220"/>
      <c r="N450" s="221"/>
      <c r="O450" s="83"/>
      <c r="P450" s="83"/>
      <c r="Q450" s="83"/>
      <c r="R450" s="83"/>
      <c r="S450" s="83"/>
      <c r="T450" s="84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186</v>
      </c>
      <c r="AU450" s="16" t="s">
        <v>183</v>
      </c>
    </row>
    <row r="451" s="2" customFormat="1" ht="16.5" customHeight="1">
      <c r="A451" s="37"/>
      <c r="B451" s="38"/>
      <c r="C451" s="203" t="s">
        <v>532</v>
      </c>
      <c r="D451" s="203" t="s">
        <v>177</v>
      </c>
      <c r="E451" s="204" t="s">
        <v>485</v>
      </c>
      <c r="F451" s="205" t="s">
        <v>486</v>
      </c>
      <c r="G451" s="206" t="s">
        <v>180</v>
      </c>
      <c r="H451" s="207">
        <v>1.22</v>
      </c>
      <c r="I451" s="208"/>
      <c r="J451" s="209">
        <f>ROUND(I451*H451,2)</f>
        <v>0</v>
      </c>
      <c r="K451" s="205" t="s">
        <v>181</v>
      </c>
      <c r="L451" s="210"/>
      <c r="M451" s="211" t="s">
        <v>19</v>
      </c>
      <c r="N451" s="212" t="s">
        <v>47</v>
      </c>
      <c r="O451" s="83"/>
      <c r="P451" s="213">
        <f>O451*H451</f>
        <v>0</v>
      </c>
      <c r="Q451" s="213">
        <v>0</v>
      </c>
      <c r="R451" s="213">
        <f>Q451*H451</f>
        <v>0</v>
      </c>
      <c r="S451" s="213">
        <v>0</v>
      </c>
      <c r="T451" s="21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15" t="s">
        <v>182</v>
      </c>
      <c r="AT451" s="215" t="s">
        <v>177</v>
      </c>
      <c r="AU451" s="215" t="s">
        <v>183</v>
      </c>
      <c r="AY451" s="16" t="s">
        <v>172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6" t="s">
        <v>84</v>
      </c>
      <c r="BK451" s="216">
        <f>ROUND(I451*H451,2)</f>
        <v>0</v>
      </c>
      <c r="BL451" s="16" t="s">
        <v>184</v>
      </c>
      <c r="BM451" s="215" t="s">
        <v>533</v>
      </c>
    </row>
    <row r="452" s="2" customFormat="1">
      <c r="A452" s="37"/>
      <c r="B452" s="38"/>
      <c r="C452" s="39"/>
      <c r="D452" s="217" t="s">
        <v>186</v>
      </c>
      <c r="E452" s="39"/>
      <c r="F452" s="218" t="s">
        <v>195</v>
      </c>
      <c r="G452" s="39"/>
      <c r="H452" s="39"/>
      <c r="I452" s="219"/>
      <c r="J452" s="39"/>
      <c r="K452" s="39"/>
      <c r="L452" s="43"/>
      <c r="M452" s="220"/>
      <c r="N452" s="221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186</v>
      </c>
      <c r="AU452" s="16" t="s">
        <v>183</v>
      </c>
    </row>
    <row r="453" s="12" customFormat="1" ht="20.88" customHeight="1">
      <c r="A453" s="12"/>
      <c r="B453" s="187"/>
      <c r="C453" s="188"/>
      <c r="D453" s="189" t="s">
        <v>75</v>
      </c>
      <c r="E453" s="201" t="s">
        <v>242</v>
      </c>
      <c r="F453" s="201" t="s">
        <v>243</v>
      </c>
      <c r="G453" s="188"/>
      <c r="H453" s="188"/>
      <c r="I453" s="191"/>
      <c r="J453" s="202">
        <f>BK453</f>
        <v>0</v>
      </c>
      <c r="K453" s="188"/>
      <c r="L453" s="193"/>
      <c r="M453" s="194"/>
      <c r="N453" s="195"/>
      <c r="O453" s="195"/>
      <c r="P453" s="196">
        <f>P454</f>
        <v>0</v>
      </c>
      <c r="Q453" s="195"/>
      <c r="R453" s="196">
        <f>R454</f>
        <v>0</v>
      </c>
      <c r="S453" s="195"/>
      <c r="T453" s="197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98" t="s">
        <v>84</v>
      </c>
      <c r="AT453" s="199" t="s">
        <v>75</v>
      </c>
      <c r="AU453" s="199" t="s">
        <v>86</v>
      </c>
      <c r="AY453" s="198" t="s">
        <v>172</v>
      </c>
      <c r="BK453" s="200">
        <f>BK454</f>
        <v>0</v>
      </c>
    </row>
    <row r="454" s="2" customFormat="1" ht="24.15" customHeight="1">
      <c r="A454" s="37"/>
      <c r="B454" s="38"/>
      <c r="C454" s="203" t="s">
        <v>534</v>
      </c>
      <c r="D454" s="203" t="s">
        <v>177</v>
      </c>
      <c r="E454" s="204" t="s">
        <v>263</v>
      </c>
      <c r="F454" s="205" t="s">
        <v>264</v>
      </c>
      <c r="G454" s="206" t="s">
        <v>180</v>
      </c>
      <c r="H454" s="207">
        <v>8</v>
      </c>
      <c r="I454" s="208"/>
      <c r="J454" s="209">
        <f>ROUND(I454*H454,2)</f>
        <v>0</v>
      </c>
      <c r="K454" s="205" t="s">
        <v>181</v>
      </c>
      <c r="L454" s="210"/>
      <c r="M454" s="211" t="s">
        <v>19</v>
      </c>
      <c r="N454" s="212" t="s">
        <v>47</v>
      </c>
      <c r="O454" s="83"/>
      <c r="P454" s="213">
        <f>O454*H454</f>
        <v>0</v>
      </c>
      <c r="Q454" s="213">
        <v>0</v>
      </c>
      <c r="R454" s="213">
        <f>Q454*H454</f>
        <v>0</v>
      </c>
      <c r="S454" s="213">
        <v>0</v>
      </c>
      <c r="T454" s="21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15" t="s">
        <v>182</v>
      </c>
      <c r="AT454" s="215" t="s">
        <v>177</v>
      </c>
      <c r="AU454" s="215" t="s">
        <v>183</v>
      </c>
      <c r="AY454" s="16" t="s">
        <v>172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6" t="s">
        <v>84</v>
      </c>
      <c r="BK454" s="216">
        <f>ROUND(I454*H454,2)</f>
        <v>0</v>
      </c>
      <c r="BL454" s="16" t="s">
        <v>184</v>
      </c>
      <c r="BM454" s="215" t="s">
        <v>535</v>
      </c>
    </row>
    <row r="455" s="12" customFormat="1" ht="22.8" customHeight="1">
      <c r="A455" s="12"/>
      <c r="B455" s="187"/>
      <c r="C455" s="188"/>
      <c r="D455" s="189" t="s">
        <v>75</v>
      </c>
      <c r="E455" s="201" t="s">
        <v>536</v>
      </c>
      <c r="F455" s="201" t="s">
        <v>537</v>
      </c>
      <c r="G455" s="188"/>
      <c r="H455" s="188"/>
      <c r="I455" s="191"/>
      <c r="J455" s="202">
        <f>BK455</f>
        <v>0</v>
      </c>
      <c r="K455" s="188"/>
      <c r="L455" s="193"/>
      <c r="M455" s="194"/>
      <c r="N455" s="195"/>
      <c r="O455" s="195"/>
      <c r="P455" s="196">
        <f>P456</f>
        <v>0</v>
      </c>
      <c r="Q455" s="195"/>
      <c r="R455" s="196">
        <f>R456</f>
        <v>0</v>
      </c>
      <c r="S455" s="195"/>
      <c r="T455" s="197">
        <f>T456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98" t="s">
        <v>84</v>
      </c>
      <c r="AT455" s="199" t="s">
        <v>75</v>
      </c>
      <c r="AU455" s="199" t="s">
        <v>84</v>
      </c>
      <c r="AY455" s="198" t="s">
        <v>172</v>
      </c>
      <c r="BK455" s="200">
        <f>BK456</f>
        <v>0</v>
      </c>
    </row>
    <row r="456" s="12" customFormat="1" ht="20.88" customHeight="1">
      <c r="A456" s="12"/>
      <c r="B456" s="187"/>
      <c r="C456" s="188"/>
      <c r="D456" s="189" t="s">
        <v>75</v>
      </c>
      <c r="E456" s="201" t="s">
        <v>242</v>
      </c>
      <c r="F456" s="201" t="s">
        <v>243</v>
      </c>
      <c r="G456" s="188"/>
      <c r="H456" s="188"/>
      <c r="I456" s="191"/>
      <c r="J456" s="202">
        <f>BK456</f>
        <v>0</v>
      </c>
      <c r="K456" s="188"/>
      <c r="L456" s="193"/>
      <c r="M456" s="194"/>
      <c r="N456" s="195"/>
      <c r="O456" s="195"/>
      <c r="P456" s="196">
        <f>P457</f>
        <v>0</v>
      </c>
      <c r="Q456" s="195"/>
      <c r="R456" s="196">
        <f>R457</f>
        <v>0</v>
      </c>
      <c r="S456" s="195"/>
      <c r="T456" s="197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98" t="s">
        <v>84</v>
      </c>
      <c r="AT456" s="199" t="s">
        <v>75</v>
      </c>
      <c r="AU456" s="199" t="s">
        <v>86</v>
      </c>
      <c r="AY456" s="198" t="s">
        <v>172</v>
      </c>
      <c r="BK456" s="200">
        <f>BK457</f>
        <v>0</v>
      </c>
    </row>
    <row r="457" s="2" customFormat="1" ht="24.15" customHeight="1">
      <c r="A457" s="37"/>
      <c r="B457" s="38"/>
      <c r="C457" s="203" t="s">
        <v>538</v>
      </c>
      <c r="D457" s="203" t="s">
        <v>177</v>
      </c>
      <c r="E457" s="204" t="s">
        <v>263</v>
      </c>
      <c r="F457" s="205" t="s">
        <v>264</v>
      </c>
      <c r="G457" s="206" t="s">
        <v>180</v>
      </c>
      <c r="H457" s="207">
        <v>8</v>
      </c>
      <c r="I457" s="208"/>
      <c r="J457" s="209">
        <f>ROUND(I457*H457,2)</f>
        <v>0</v>
      </c>
      <c r="K457" s="205" t="s">
        <v>181</v>
      </c>
      <c r="L457" s="210"/>
      <c r="M457" s="211" t="s">
        <v>19</v>
      </c>
      <c r="N457" s="212" t="s">
        <v>47</v>
      </c>
      <c r="O457" s="83"/>
      <c r="P457" s="213">
        <f>O457*H457</f>
        <v>0</v>
      </c>
      <c r="Q457" s="213">
        <v>0</v>
      </c>
      <c r="R457" s="213">
        <f>Q457*H457</f>
        <v>0</v>
      </c>
      <c r="S457" s="213">
        <v>0</v>
      </c>
      <c r="T457" s="21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15" t="s">
        <v>182</v>
      </c>
      <c r="AT457" s="215" t="s">
        <v>177</v>
      </c>
      <c r="AU457" s="215" t="s">
        <v>183</v>
      </c>
      <c r="AY457" s="16" t="s">
        <v>172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6" t="s">
        <v>84</v>
      </c>
      <c r="BK457" s="216">
        <f>ROUND(I457*H457,2)</f>
        <v>0</v>
      </c>
      <c r="BL457" s="16" t="s">
        <v>184</v>
      </c>
      <c r="BM457" s="215" t="s">
        <v>539</v>
      </c>
    </row>
    <row r="458" s="12" customFormat="1" ht="22.8" customHeight="1">
      <c r="A458" s="12"/>
      <c r="B458" s="187"/>
      <c r="C458" s="188"/>
      <c r="D458" s="189" t="s">
        <v>75</v>
      </c>
      <c r="E458" s="201" t="s">
        <v>540</v>
      </c>
      <c r="F458" s="201" t="s">
        <v>541</v>
      </c>
      <c r="G458" s="188"/>
      <c r="H458" s="188"/>
      <c r="I458" s="191"/>
      <c r="J458" s="202">
        <f>BK458</f>
        <v>0</v>
      </c>
      <c r="K458" s="188"/>
      <c r="L458" s="193"/>
      <c r="M458" s="194"/>
      <c r="N458" s="195"/>
      <c r="O458" s="195"/>
      <c r="P458" s="196">
        <f>P459+P462</f>
        <v>0</v>
      </c>
      <c r="Q458" s="195"/>
      <c r="R458" s="196">
        <f>R459+R462</f>
        <v>0</v>
      </c>
      <c r="S458" s="195"/>
      <c r="T458" s="197">
        <f>T459+T462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98" t="s">
        <v>84</v>
      </c>
      <c r="AT458" s="199" t="s">
        <v>75</v>
      </c>
      <c r="AU458" s="199" t="s">
        <v>84</v>
      </c>
      <c r="AY458" s="198" t="s">
        <v>172</v>
      </c>
      <c r="BK458" s="200">
        <f>BK459+BK462</f>
        <v>0</v>
      </c>
    </row>
    <row r="459" s="12" customFormat="1" ht="20.88" customHeight="1">
      <c r="A459" s="12"/>
      <c r="B459" s="187"/>
      <c r="C459" s="188"/>
      <c r="D459" s="189" t="s">
        <v>75</v>
      </c>
      <c r="E459" s="201" t="s">
        <v>542</v>
      </c>
      <c r="F459" s="201" t="s">
        <v>543</v>
      </c>
      <c r="G459" s="188"/>
      <c r="H459" s="188"/>
      <c r="I459" s="191"/>
      <c r="J459" s="202">
        <f>BK459</f>
        <v>0</v>
      </c>
      <c r="K459" s="188"/>
      <c r="L459" s="193"/>
      <c r="M459" s="194"/>
      <c r="N459" s="195"/>
      <c r="O459" s="195"/>
      <c r="P459" s="196">
        <f>SUM(P460:P461)</f>
        <v>0</v>
      </c>
      <c r="Q459" s="195"/>
      <c r="R459" s="196">
        <f>SUM(R460:R461)</f>
        <v>0</v>
      </c>
      <c r="S459" s="195"/>
      <c r="T459" s="197">
        <f>SUM(T460:T461)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98" t="s">
        <v>84</v>
      </c>
      <c r="AT459" s="199" t="s">
        <v>75</v>
      </c>
      <c r="AU459" s="199" t="s">
        <v>86</v>
      </c>
      <c r="AY459" s="198" t="s">
        <v>172</v>
      </c>
      <c r="BK459" s="200">
        <f>SUM(BK460:BK461)</f>
        <v>0</v>
      </c>
    </row>
    <row r="460" s="2" customFormat="1" ht="16.5" customHeight="1">
      <c r="A460" s="37"/>
      <c r="B460" s="38"/>
      <c r="C460" s="203" t="s">
        <v>544</v>
      </c>
      <c r="D460" s="203" t="s">
        <v>177</v>
      </c>
      <c r="E460" s="204" t="s">
        <v>545</v>
      </c>
      <c r="F460" s="205" t="s">
        <v>546</v>
      </c>
      <c r="G460" s="206" t="s">
        <v>180</v>
      </c>
      <c r="H460" s="207">
        <v>4</v>
      </c>
      <c r="I460" s="208"/>
      <c r="J460" s="209">
        <f>ROUND(I460*H460,2)</f>
        <v>0</v>
      </c>
      <c r="K460" s="205" t="s">
        <v>181</v>
      </c>
      <c r="L460" s="210"/>
      <c r="M460" s="211" t="s">
        <v>19</v>
      </c>
      <c r="N460" s="212" t="s">
        <v>47</v>
      </c>
      <c r="O460" s="83"/>
      <c r="P460" s="213">
        <f>O460*H460</f>
        <v>0</v>
      </c>
      <c r="Q460" s="213">
        <v>0</v>
      </c>
      <c r="R460" s="213">
        <f>Q460*H460</f>
        <v>0</v>
      </c>
      <c r="S460" s="213">
        <v>0</v>
      </c>
      <c r="T460" s="21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15" t="s">
        <v>182</v>
      </c>
      <c r="AT460" s="215" t="s">
        <v>177</v>
      </c>
      <c r="AU460" s="215" t="s">
        <v>183</v>
      </c>
      <c r="AY460" s="16" t="s">
        <v>172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6" t="s">
        <v>84</v>
      </c>
      <c r="BK460" s="216">
        <f>ROUND(I460*H460,2)</f>
        <v>0</v>
      </c>
      <c r="BL460" s="16" t="s">
        <v>184</v>
      </c>
      <c r="BM460" s="215" t="s">
        <v>547</v>
      </c>
    </row>
    <row r="461" s="2" customFormat="1">
      <c r="A461" s="37"/>
      <c r="B461" s="38"/>
      <c r="C461" s="39"/>
      <c r="D461" s="217" t="s">
        <v>186</v>
      </c>
      <c r="E461" s="39"/>
      <c r="F461" s="218" t="s">
        <v>548</v>
      </c>
      <c r="G461" s="39"/>
      <c r="H461" s="39"/>
      <c r="I461" s="219"/>
      <c r="J461" s="39"/>
      <c r="K461" s="39"/>
      <c r="L461" s="43"/>
      <c r="M461" s="220"/>
      <c r="N461" s="221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186</v>
      </c>
      <c r="AU461" s="16" t="s">
        <v>183</v>
      </c>
    </row>
    <row r="462" s="12" customFormat="1" ht="20.88" customHeight="1">
      <c r="A462" s="12"/>
      <c r="B462" s="187"/>
      <c r="C462" s="188"/>
      <c r="D462" s="189" t="s">
        <v>75</v>
      </c>
      <c r="E462" s="201" t="s">
        <v>242</v>
      </c>
      <c r="F462" s="201" t="s">
        <v>243</v>
      </c>
      <c r="G462" s="188"/>
      <c r="H462" s="188"/>
      <c r="I462" s="191"/>
      <c r="J462" s="202">
        <f>BK462</f>
        <v>0</v>
      </c>
      <c r="K462" s="188"/>
      <c r="L462" s="193"/>
      <c r="M462" s="194"/>
      <c r="N462" s="195"/>
      <c r="O462" s="195"/>
      <c r="P462" s="196">
        <f>P463</f>
        <v>0</v>
      </c>
      <c r="Q462" s="195"/>
      <c r="R462" s="196">
        <f>R463</f>
        <v>0</v>
      </c>
      <c r="S462" s="195"/>
      <c r="T462" s="197">
        <f>T463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198" t="s">
        <v>84</v>
      </c>
      <c r="AT462" s="199" t="s">
        <v>75</v>
      </c>
      <c r="AU462" s="199" t="s">
        <v>86</v>
      </c>
      <c r="AY462" s="198" t="s">
        <v>172</v>
      </c>
      <c r="BK462" s="200">
        <f>BK463</f>
        <v>0</v>
      </c>
    </row>
    <row r="463" s="2" customFormat="1" ht="24.15" customHeight="1">
      <c r="A463" s="37"/>
      <c r="B463" s="38"/>
      <c r="C463" s="203" t="s">
        <v>549</v>
      </c>
      <c r="D463" s="203" t="s">
        <v>177</v>
      </c>
      <c r="E463" s="204" t="s">
        <v>263</v>
      </c>
      <c r="F463" s="205" t="s">
        <v>264</v>
      </c>
      <c r="G463" s="206" t="s">
        <v>180</v>
      </c>
      <c r="H463" s="207">
        <v>14</v>
      </c>
      <c r="I463" s="208"/>
      <c r="J463" s="209">
        <f>ROUND(I463*H463,2)</f>
        <v>0</v>
      </c>
      <c r="K463" s="205" t="s">
        <v>181</v>
      </c>
      <c r="L463" s="210"/>
      <c r="M463" s="211" t="s">
        <v>19</v>
      </c>
      <c r="N463" s="212" t="s">
        <v>47</v>
      </c>
      <c r="O463" s="83"/>
      <c r="P463" s="213">
        <f>O463*H463</f>
        <v>0</v>
      </c>
      <c r="Q463" s="213">
        <v>0</v>
      </c>
      <c r="R463" s="213">
        <f>Q463*H463</f>
        <v>0</v>
      </c>
      <c r="S463" s="213">
        <v>0</v>
      </c>
      <c r="T463" s="21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15" t="s">
        <v>182</v>
      </c>
      <c r="AT463" s="215" t="s">
        <v>177</v>
      </c>
      <c r="AU463" s="215" t="s">
        <v>183</v>
      </c>
      <c r="AY463" s="16" t="s">
        <v>172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84</v>
      </c>
      <c r="BK463" s="216">
        <f>ROUND(I463*H463,2)</f>
        <v>0</v>
      </c>
      <c r="BL463" s="16" t="s">
        <v>184</v>
      </c>
      <c r="BM463" s="215" t="s">
        <v>550</v>
      </c>
    </row>
    <row r="464" s="12" customFormat="1" ht="22.8" customHeight="1">
      <c r="A464" s="12"/>
      <c r="B464" s="187"/>
      <c r="C464" s="188"/>
      <c r="D464" s="189" t="s">
        <v>75</v>
      </c>
      <c r="E464" s="201" t="s">
        <v>551</v>
      </c>
      <c r="F464" s="201" t="s">
        <v>552</v>
      </c>
      <c r="G464" s="188"/>
      <c r="H464" s="188"/>
      <c r="I464" s="191"/>
      <c r="J464" s="202">
        <f>BK464</f>
        <v>0</v>
      </c>
      <c r="K464" s="188"/>
      <c r="L464" s="193"/>
      <c r="M464" s="194"/>
      <c r="N464" s="195"/>
      <c r="O464" s="195"/>
      <c r="P464" s="196">
        <f>P465+P488+P491</f>
        <v>0</v>
      </c>
      <c r="Q464" s="195"/>
      <c r="R464" s="196">
        <f>R465+R488+R491</f>
        <v>0</v>
      </c>
      <c r="S464" s="195"/>
      <c r="T464" s="197">
        <f>T465+T488+T491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98" t="s">
        <v>84</v>
      </c>
      <c r="AT464" s="199" t="s">
        <v>75</v>
      </c>
      <c r="AU464" s="199" t="s">
        <v>84</v>
      </c>
      <c r="AY464" s="198" t="s">
        <v>172</v>
      </c>
      <c r="BK464" s="200">
        <f>BK465+BK488+BK491</f>
        <v>0</v>
      </c>
    </row>
    <row r="465" s="12" customFormat="1" ht="20.88" customHeight="1">
      <c r="A465" s="12"/>
      <c r="B465" s="187"/>
      <c r="C465" s="188"/>
      <c r="D465" s="189" t="s">
        <v>75</v>
      </c>
      <c r="E465" s="201" t="s">
        <v>343</v>
      </c>
      <c r="F465" s="201" t="s">
        <v>344</v>
      </c>
      <c r="G465" s="188"/>
      <c r="H465" s="188"/>
      <c r="I465" s="191"/>
      <c r="J465" s="202">
        <f>BK465</f>
        <v>0</v>
      </c>
      <c r="K465" s="188"/>
      <c r="L465" s="193"/>
      <c r="M465" s="194"/>
      <c r="N465" s="195"/>
      <c r="O465" s="195"/>
      <c r="P465" s="196">
        <f>SUM(P466:P487)</f>
        <v>0</v>
      </c>
      <c r="Q465" s="195"/>
      <c r="R465" s="196">
        <f>SUM(R466:R487)</f>
        <v>0</v>
      </c>
      <c r="S465" s="195"/>
      <c r="T465" s="197">
        <f>SUM(T466:T487)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98" t="s">
        <v>84</v>
      </c>
      <c r="AT465" s="199" t="s">
        <v>75</v>
      </c>
      <c r="AU465" s="199" t="s">
        <v>86</v>
      </c>
      <c r="AY465" s="198" t="s">
        <v>172</v>
      </c>
      <c r="BK465" s="200">
        <f>SUM(BK466:BK487)</f>
        <v>0</v>
      </c>
    </row>
    <row r="466" s="2" customFormat="1" ht="16.5" customHeight="1">
      <c r="A466" s="37"/>
      <c r="B466" s="38"/>
      <c r="C466" s="203" t="s">
        <v>553</v>
      </c>
      <c r="D466" s="203" t="s">
        <v>177</v>
      </c>
      <c r="E466" s="204" t="s">
        <v>470</v>
      </c>
      <c r="F466" s="205" t="s">
        <v>471</v>
      </c>
      <c r="G466" s="206" t="s">
        <v>180</v>
      </c>
      <c r="H466" s="207">
        <v>1</v>
      </c>
      <c r="I466" s="208"/>
      <c r="J466" s="209">
        <f>ROUND(I466*H466,2)</f>
        <v>0</v>
      </c>
      <c r="K466" s="205" t="s">
        <v>181</v>
      </c>
      <c r="L466" s="210"/>
      <c r="M466" s="211" t="s">
        <v>19</v>
      </c>
      <c r="N466" s="212" t="s">
        <v>47</v>
      </c>
      <c r="O466" s="83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15" t="s">
        <v>182</v>
      </c>
      <c r="AT466" s="215" t="s">
        <v>177</v>
      </c>
      <c r="AU466" s="215" t="s">
        <v>183</v>
      </c>
      <c r="AY466" s="16" t="s">
        <v>172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6" t="s">
        <v>84</v>
      </c>
      <c r="BK466" s="216">
        <f>ROUND(I466*H466,2)</f>
        <v>0</v>
      </c>
      <c r="BL466" s="16" t="s">
        <v>184</v>
      </c>
      <c r="BM466" s="215" t="s">
        <v>554</v>
      </c>
    </row>
    <row r="467" s="2" customFormat="1">
      <c r="A467" s="37"/>
      <c r="B467" s="38"/>
      <c r="C467" s="39"/>
      <c r="D467" s="217" t="s">
        <v>186</v>
      </c>
      <c r="E467" s="39"/>
      <c r="F467" s="218" t="s">
        <v>473</v>
      </c>
      <c r="G467" s="39"/>
      <c r="H467" s="39"/>
      <c r="I467" s="219"/>
      <c r="J467" s="39"/>
      <c r="K467" s="39"/>
      <c r="L467" s="43"/>
      <c r="M467" s="220"/>
      <c r="N467" s="221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186</v>
      </c>
      <c r="AU467" s="16" t="s">
        <v>183</v>
      </c>
    </row>
    <row r="468" s="2" customFormat="1" ht="24.15" customHeight="1">
      <c r="A468" s="37"/>
      <c r="B468" s="38"/>
      <c r="C468" s="203" t="s">
        <v>555</v>
      </c>
      <c r="D468" s="203" t="s">
        <v>177</v>
      </c>
      <c r="E468" s="204" t="s">
        <v>351</v>
      </c>
      <c r="F468" s="205" t="s">
        <v>352</v>
      </c>
      <c r="G468" s="206" t="s">
        <v>180</v>
      </c>
      <c r="H468" s="207">
        <v>1</v>
      </c>
      <c r="I468" s="208"/>
      <c r="J468" s="209">
        <f>ROUND(I468*H468,2)</f>
        <v>0</v>
      </c>
      <c r="K468" s="205" t="s">
        <v>181</v>
      </c>
      <c r="L468" s="210"/>
      <c r="M468" s="211" t="s">
        <v>19</v>
      </c>
      <c r="N468" s="212" t="s">
        <v>47</v>
      </c>
      <c r="O468" s="83"/>
      <c r="P468" s="213">
        <f>O468*H468</f>
        <v>0</v>
      </c>
      <c r="Q468" s="213">
        <v>0</v>
      </c>
      <c r="R468" s="213">
        <f>Q468*H468</f>
        <v>0</v>
      </c>
      <c r="S468" s="213">
        <v>0</v>
      </c>
      <c r="T468" s="214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15" t="s">
        <v>182</v>
      </c>
      <c r="AT468" s="215" t="s">
        <v>177</v>
      </c>
      <c r="AU468" s="215" t="s">
        <v>183</v>
      </c>
      <c r="AY468" s="16" t="s">
        <v>172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6" t="s">
        <v>84</v>
      </c>
      <c r="BK468" s="216">
        <f>ROUND(I468*H468,2)</f>
        <v>0</v>
      </c>
      <c r="BL468" s="16" t="s">
        <v>184</v>
      </c>
      <c r="BM468" s="215" t="s">
        <v>556</v>
      </c>
    </row>
    <row r="469" s="2" customFormat="1">
      <c r="A469" s="37"/>
      <c r="B469" s="38"/>
      <c r="C469" s="39"/>
      <c r="D469" s="217" t="s">
        <v>186</v>
      </c>
      <c r="E469" s="39"/>
      <c r="F469" s="218" t="s">
        <v>354</v>
      </c>
      <c r="G469" s="39"/>
      <c r="H469" s="39"/>
      <c r="I469" s="219"/>
      <c r="J469" s="39"/>
      <c r="K469" s="39"/>
      <c r="L469" s="43"/>
      <c r="M469" s="220"/>
      <c r="N469" s="221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186</v>
      </c>
      <c r="AU469" s="16" t="s">
        <v>183</v>
      </c>
    </row>
    <row r="470" s="2" customFormat="1" ht="16.5" customHeight="1">
      <c r="A470" s="37"/>
      <c r="B470" s="38"/>
      <c r="C470" s="203" t="s">
        <v>557</v>
      </c>
      <c r="D470" s="203" t="s">
        <v>177</v>
      </c>
      <c r="E470" s="204" t="s">
        <v>558</v>
      </c>
      <c r="F470" s="205" t="s">
        <v>301</v>
      </c>
      <c r="G470" s="206" t="s">
        <v>180</v>
      </c>
      <c r="H470" s="207">
        <v>1</v>
      </c>
      <c r="I470" s="208"/>
      <c r="J470" s="209">
        <f>ROUND(I470*H470,2)</f>
        <v>0</v>
      </c>
      <c r="K470" s="205" t="s">
        <v>181</v>
      </c>
      <c r="L470" s="210"/>
      <c r="M470" s="211" t="s">
        <v>19</v>
      </c>
      <c r="N470" s="212" t="s">
        <v>47</v>
      </c>
      <c r="O470" s="83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15" t="s">
        <v>182</v>
      </c>
      <c r="AT470" s="215" t="s">
        <v>177</v>
      </c>
      <c r="AU470" s="215" t="s">
        <v>183</v>
      </c>
      <c r="AY470" s="16" t="s">
        <v>172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6" t="s">
        <v>84</v>
      </c>
      <c r="BK470" s="216">
        <f>ROUND(I470*H470,2)</f>
        <v>0</v>
      </c>
      <c r="BL470" s="16" t="s">
        <v>184</v>
      </c>
      <c r="BM470" s="215" t="s">
        <v>559</v>
      </c>
    </row>
    <row r="471" s="2" customFormat="1">
      <c r="A471" s="37"/>
      <c r="B471" s="38"/>
      <c r="C471" s="39"/>
      <c r="D471" s="217" t="s">
        <v>186</v>
      </c>
      <c r="E471" s="39"/>
      <c r="F471" s="218" t="s">
        <v>560</v>
      </c>
      <c r="G471" s="39"/>
      <c r="H471" s="39"/>
      <c r="I471" s="219"/>
      <c r="J471" s="39"/>
      <c r="K471" s="39"/>
      <c r="L471" s="43"/>
      <c r="M471" s="220"/>
      <c r="N471" s="221"/>
      <c r="O471" s="83"/>
      <c r="P471" s="83"/>
      <c r="Q471" s="83"/>
      <c r="R471" s="83"/>
      <c r="S471" s="83"/>
      <c r="T471" s="84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186</v>
      </c>
      <c r="AU471" s="16" t="s">
        <v>183</v>
      </c>
    </row>
    <row r="472" s="2" customFormat="1" ht="16.5" customHeight="1">
      <c r="A472" s="37"/>
      <c r="B472" s="38"/>
      <c r="C472" s="203" t="s">
        <v>561</v>
      </c>
      <c r="D472" s="203" t="s">
        <v>177</v>
      </c>
      <c r="E472" s="204" t="s">
        <v>562</v>
      </c>
      <c r="F472" s="205" t="s">
        <v>563</v>
      </c>
      <c r="G472" s="206" t="s">
        <v>180</v>
      </c>
      <c r="H472" s="207">
        <v>1</v>
      </c>
      <c r="I472" s="208"/>
      <c r="J472" s="209">
        <f>ROUND(I472*H472,2)</f>
        <v>0</v>
      </c>
      <c r="K472" s="205" t="s">
        <v>181</v>
      </c>
      <c r="L472" s="210"/>
      <c r="M472" s="211" t="s">
        <v>19</v>
      </c>
      <c r="N472" s="212" t="s">
        <v>47</v>
      </c>
      <c r="O472" s="83"/>
      <c r="P472" s="213">
        <f>O472*H472</f>
        <v>0</v>
      </c>
      <c r="Q472" s="213">
        <v>0</v>
      </c>
      <c r="R472" s="213">
        <f>Q472*H472</f>
        <v>0</v>
      </c>
      <c r="S472" s="213">
        <v>0</v>
      </c>
      <c r="T472" s="21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15" t="s">
        <v>182</v>
      </c>
      <c r="AT472" s="215" t="s">
        <v>177</v>
      </c>
      <c r="AU472" s="215" t="s">
        <v>183</v>
      </c>
      <c r="AY472" s="16" t="s">
        <v>172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6" t="s">
        <v>84</v>
      </c>
      <c r="BK472" s="216">
        <f>ROUND(I472*H472,2)</f>
        <v>0</v>
      </c>
      <c r="BL472" s="16" t="s">
        <v>184</v>
      </c>
      <c r="BM472" s="215" t="s">
        <v>564</v>
      </c>
    </row>
    <row r="473" s="2" customFormat="1" ht="21.75" customHeight="1">
      <c r="A473" s="37"/>
      <c r="B473" s="38"/>
      <c r="C473" s="203" t="s">
        <v>565</v>
      </c>
      <c r="D473" s="203" t="s">
        <v>177</v>
      </c>
      <c r="E473" s="204" t="s">
        <v>346</v>
      </c>
      <c r="F473" s="205" t="s">
        <v>347</v>
      </c>
      <c r="G473" s="206" t="s">
        <v>180</v>
      </c>
      <c r="H473" s="207">
        <v>1</v>
      </c>
      <c r="I473" s="208"/>
      <c r="J473" s="209">
        <f>ROUND(I473*H473,2)</f>
        <v>0</v>
      </c>
      <c r="K473" s="205" t="s">
        <v>181</v>
      </c>
      <c r="L473" s="210"/>
      <c r="M473" s="211" t="s">
        <v>19</v>
      </c>
      <c r="N473" s="212" t="s">
        <v>47</v>
      </c>
      <c r="O473" s="83"/>
      <c r="P473" s="213">
        <f>O473*H473</f>
        <v>0</v>
      </c>
      <c r="Q473" s="213">
        <v>0</v>
      </c>
      <c r="R473" s="213">
        <f>Q473*H473</f>
        <v>0</v>
      </c>
      <c r="S473" s="213">
        <v>0</v>
      </c>
      <c r="T473" s="214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15" t="s">
        <v>182</v>
      </c>
      <c r="AT473" s="215" t="s">
        <v>177</v>
      </c>
      <c r="AU473" s="215" t="s">
        <v>183</v>
      </c>
      <c r="AY473" s="16" t="s">
        <v>172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6" t="s">
        <v>84</v>
      </c>
      <c r="BK473" s="216">
        <f>ROUND(I473*H473,2)</f>
        <v>0</v>
      </c>
      <c r="BL473" s="16" t="s">
        <v>184</v>
      </c>
      <c r="BM473" s="215" t="s">
        <v>566</v>
      </c>
    </row>
    <row r="474" s="2" customFormat="1">
      <c r="A474" s="37"/>
      <c r="B474" s="38"/>
      <c r="C474" s="39"/>
      <c r="D474" s="217" t="s">
        <v>186</v>
      </c>
      <c r="E474" s="39"/>
      <c r="F474" s="218" t="s">
        <v>349</v>
      </c>
      <c r="G474" s="39"/>
      <c r="H474" s="39"/>
      <c r="I474" s="219"/>
      <c r="J474" s="39"/>
      <c r="K474" s="39"/>
      <c r="L474" s="43"/>
      <c r="M474" s="220"/>
      <c r="N474" s="221"/>
      <c r="O474" s="83"/>
      <c r="P474" s="83"/>
      <c r="Q474" s="83"/>
      <c r="R474" s="83"/>
      <c r="S474" s="83"/>
      <c r="T474" s="84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186</v>
      </c>
      <c r="AU474" s="16" t="s">
        <v>183</v>
      </c>
    </row>
    <row r="475" s="2" customFormat="1" ht="24.15" customHeight="1">
      <c r="A475" s="37"/>
      <c r="B475" s="38"/>
      <c r="C475" s="203" t="s">
        <v>567</v>
      </c>
      <c r="D475" s="203" t="s">
        <v>177</v>
      </c>
      <c r="E475" s="204" t="s">
        <v>351</v>
      </c>
      <c r="F475" s="205" t="s">
        <v>352</v>
      </c>
      <c r="G475" s="206" t="s">
        <v>180</v>
      </c>
      <c r="H475" s="207">
        <v>1</v>
      </c>
      <c r="I475" s="208"/>
      <c r="J475" s="209">
        <f>ROUND(I475*H475,2)</f>
        <v>0</v>
      </c>
      <c r="K475" s="205" t="s">
        <v>181</v>
      </c>
      <c r="L475" s="210"/>
      <c r="M475" s="211" t="s">
        <v>19</v>
      </c>
      <c r="N475" s="212" t="s">
        <v>47</v>
      </c>
      <c r="O475" s="83"/>
      <c r="P475" s="213">
        <f>O475*H475</f>
        <v>0</v>
      </c>
      <c r="Q475" s="213">
        <v>0</v>
      </c>
      <c r="R475" s="213">
        <f>Q475*H475</f>
        <v>0</v>
      </c>
      <c r="S475" s="213">
        <v>0</v>
      </c>
      <c r="T475" s="214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5" t="s">
        <v>182</v>
      </c>
      <c r="AT475" s="215" t="s">
        <v>177</v>
      </c>
      <c r="AU475" s="215" t="s">
        <v>183</v>
      </c>
      <c r="AY475" s="16" t="s">
        <v>172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6" t="s">
        <v>84</v>
      </c>
      <c r="BK475" s="216">
        <f>ROUND(I475*H475,2)</f>
        <v>0</v>
      </c>
      <c r="BL475" s="16" t="s">
        <v>184</v>
      </c>
      <c r="BM475" s="215" t="s">
        <v>568</v>
      </c>
    </row>
    <row r="476" s="2" customFormat="1">
      <c r="A476" s="37"/>
      <c r="B476" s="38"/>
      <c r="C476" s="39"/>
      <c r="D476" s="217" t="s">
        <v>186</v>
      </c>
      <c r="E476" s="39"/>
      <c r="F476" s="218" t="s">
        <v>354</v>
      </c>
      <c r="G476" s="39"/>
      <c r="H476" s="39"/>
      <c r="I476" s="219"/>
      <c r="J476" s="39"/>
      <c r="K476" s="39"/>
      <c r="L476" s="43"/>
      <c r="M476" s="220"/>
      <c r="N476" s="221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186</v>
      </c>
      <c r="AU476" s="16" t="s">
        <v>183</v>
      </c>
    </row>
    <row r="477" s="2" customFormat="1" ht="16.5" customHeight="1">
      <c r="A477" s="37"/>
      <c r="B477" s="38"/>
      <c r="C477" s="203" t="s">
        <v>569</v>
      </c>
      <c r="D477" s="203" t="s">
        <v>177</v>
      </c>
      <c r="E477" s="204" t="s">
        <v>558</v>
      </c>
      <c r="F477" s="205" t="s">
        <v>301</v>
      </c>
      <c r="G477" s="206" t="s">
        <v>180</v>
      </c>
      <c r="H477" s="207">
        <v>1</v>
      </c>
      <c r="I477" s="208"/>
      <c r="J477" s="209">
        <f>ROUND(I477*H477,2)</f>
        <v>0</v>
      </c>
      <c r="K477" s="205" t="s">
        <v>181</v>
      </c>
      <c r="L477" s="210"/>
      <c r="M477" s="211" t="s">
        <v>19</v>
      </c>
      <c r="N477" s="212" t="s">
        <v>47</v>
      </c>
      <c r="O477" s="83"/>
      <c r="P477" s="213">
        <f>O477*H477</f>
        <v>0</v>
      </c>
      <c r="Q477" s="213">
        <v>0</v>
      </c>
      <c r="R477" s="213">
        <f>Q477*H477</f>
        <v>0</v>
      </c>
      <c r="S477" s="213">
        <v>0</v>
      </c>
      <c r="T477" s="214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5" t="s">
        <v>182</v>
      </c>
      <c r="AT477" s="215" t="s">
        <v>177</v>
      </c>
      <c r="AU477" s="215" t="s">
        <v>183</v>
      </c>
      <c r="AY477" s="16" t="s">
        <v>172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16" t="s">
        <v>84</v>
      </c>
      <c r="BK477" s="216">
        <f>ROUND(I477*H477,2)</f>
        <v>0</v>
      </c>
      <c r="BL477" s="16" t="s">
        <v>184</v>
      </c>
      <c r="BM477" s="215" t="s">
        <v>570</v>
      </c>
    </row>
    <row r="478" s="2" customFormat="1">
      <c r="A478" s="37"/>
      <c r="B478" s="38"/>
      <c r="C478" s="39"/>
      <c r="D478" s="217" t="s">
        <v>186</v>
      </c>
      <c r="E478" s="39"/>
      <c r="F478" s="218" t="s">
        <v>560</v>
      </c>
      <c r="G478" s="39"/>
      <c r="H478" s="39"/>
      <c r="I478" s="219"/>
      <c r="J478" s="39"/>
      <c r="K478" s="39"/>
      <c r="L478" s="43"/>
      <c r="M478" s="220"/>
      <c r="N478" s="221"/>
      <c r="O478" s="83"/>
      <c r="P478" s="83"/>
      <c r="Q478" s="83"/>
      <c r="R478" s="83"/>
      <c r="S478" s="83"/>
      <c r="T478" s="84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186</v>
      </c>
      <c r="AU478" s="16" t="s">
        <v>183</v>
      </c>
    </row>
    <row r="479" s="2" customFormat="1" ht="16.5" customHeight="1">
      <c r="A479" s="37"/>
      <c r="B479" s="38"/>
      <c r="C479" s="203" t="s">
        <v>571</v>
      </c>
      <c r="D479" s="203" t="s">
        <v>177</v>
      </c>
      <c r="E479" s="204" t="s">
        <v>562</v>
      </c>
      <c r="F479" s="205" t="s">
        <v>563</v>
      </c>
      <c r="G479" s="206" t="s">
        <v>180</v>
      </c>
      <c r="H479" s="207">
        <v>1</v>
      </c>
      <c r="I479" s="208"/>
      <c r="J479" s="209">
        <f>ROUND(I479*H479,2)</f>
        <v>0</v>
      </c>
      <c r="K479" s="205" t="s">
        <v>181</v>
      </c>
      <c r="L479" s="210"/>
      <c r="M479" s="211" t="s">
        <v>19</v>
      </c>
      <c r="N479" s="212" t="s">
        <v>47</v>
      </c>
      <c r="O479" s="83"/>
      <c r="P479" s="213">
        <f>O479*H479</f>
        <v>0</v>
      </c>
      <c r="Q479" s="213">
        <v>0</v>
      </c>
      <c r="R479" s="213">
        <f>Q479*H479</f>
        <v>0</v>
      </c>
      <c r="S479" s="213">
        <v>0</v>
      </c>
      <c r="T479" s="214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15" t="s">
        <v>182</v>
      </c>
      <c r="AT479" s="215" t="s">
        <v>177</v>
      </c>
      <c r="AU479" s="215" t="s">
        <v>183</v>
      </c>
      <c r="AY479" s="16" t="s">
        <v>172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6" t="s">
        <v>84</v>
      </c>
      <c r="BK479" s="216">
        <f>ROUND(I479*H479,2)</f>
        <v>0</v>
      </c>
      <c r="BL479" s="16" t="s">
        <v>184</v>
      </c>
      <c r="BM479" s="215" t="s">
        <v>572</v>
      </c>
    </row>
    <row r="480" s="2" customFormat="1" ht="21.75" customHeight="1">
      <c r="A480" s="37"/>
      <c r="B480" s="38"/>
      <c r="C480" s="203" t="s">
        <v>573</v>
      </c>
      <c r="D480" s="203" t="s">
        <v>177</v>
      </c>
      <c r="E480" s="204" t="s">
        <v>346</v>
      </c>
      <c r="F480" s="205" t="s">
        <v>347</v>
      </c>
      <c r="G480" s="206" t="s">
        <v>180</v>
      </c>
      <c r="H480" s="207">
        <v>1</v>
      </c>
      <c r="I480" s="208"/>
      <c r="J480" s="209">
        <f>ROUND(I480*H480,2)</f>
        <v>0</v>
      </c>
      <c r="K480" s="205" t="s">
        <v>181</v>
      </c>
      <c r="L480" s="210"/>
      <c r="M480" s="211" t="s">
        <v>19</v>
      </c>
      <c r="N480" s="212" t="s">
        <v>47</v>
      </c>
      <c r="O480" s="83"/>
      <c r="P480" s="213">
        <f>O480*H480</f>
        <v>0</v>
      </c>
      <c r="Q480" s="213">
        <v>0</v>
      </c>
      <c r="R480" s="213">
        <f>Q480*H480</f>
        <v>0</v>
      </c>
      <c r="S480" s="213">
        <v>0</v>
      </c>
      <c r="T480" s="21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15" t="s">
        <v>182</v>
      </c>
      <c r="AT480" s="215" t="s">
        <v>177</v>
      </c>
      <c r="AU480" s="215" t="s">
        <v>183</v>
      </c>
      <c r="AY480" s="16" t="s">
        <v>172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6" t="s">
        <v>84</v>
      </c>
      <c r="BK480" s="216">
        <f>ROUND(I480*H480,2)</f>
        <v>0</v>
      </c>
      <c r="BL480" s="16" t="s">
        <v>184</v>
      </c>
      <c r="BM480" s="215" t="s">
        <v>574</v>
      </c>
    </row>
    <row r="481" s="2" customFormat="1">
      <c r="A481" s="37"/>
      <c r="B481" s="38"/>
      <c r="C481" s="39"/>
      <c r="D481" s="217" t="s">
        <v>186</v>
      </c>
      <c r="E481" s="39"/>
      <c r="F481" s="218" t="s">
        <v>349</v>
      </c>
      <c r="G481" s="39"/>
      <c r="H481" s="39"/>
      <c r="I481" s="219"/>
      <c r="J481" s="39"/>
      <c r="K481" s="39"/>
      <c r="L481" s="43"/>
      <c r="M481" s="220"/>
      <c r="N481" s="221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186</v>
      </c>
      <c r="AU481" s="16" t="s">
        <v>183</v>
      </c>
    </row>
    <row r="482" s="2" customFormat="1" ht="16.5" customHeight="1">
      <c r="A482" s="37"/>
      <c r="B482" s="38"/>
      <c r="C482" s="203" t="s">
        <v>575</v>
      </c>
      <c r="D482" s="203" t="s">
        <v>177</v>
      </c>
      <c r="E482" s="204" t="s">
        <v>470</v>
      </c>
      <c r="F482" s="205" t="s">
        <v>471</v>
      </c>
      <c r="G482" s="206" t="s">
        <v>180</v>
      </c>
      <c r="H482" s="207">
        <v>1</v>
      </c>
      <c r="I482" s="208"/>
      <c r="J482" s="209">
        <f>ROUND(I482*H482,2)</f>
        <v>0</v>
      </c>
      <c r="K482" s="205" t="s">
        <v>181</v>
      </c>
      <c r="L482" s="210"/>
      <c r="M482" s="211" t="s">
        <v>19</v>
      </c>
      <c r="N482" s="212" t="s">
        <v>47</v>
      </c>
      <c r="O482" s="83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15" t="s">
        <v>182</v>
      </c>
      <c r="AT482" s="215" t="s">
        <v>177</v>
      </c>
      <c r="AU482" s="215" t="s">
        <v>183</v>
      </c>
      <c r="AY482" s="16" t="s">
        <v>172</v>
      </c>
      <c r="BE482" s="216">
        <f>IF(N482="základní",J482,0)</f>
        <v>0</v>
      </c>
      <c r="BF482" s="216">
        <f>IF(N482="snížená",J482,0)</f>
        <v>0</v>
      </c>
      <c r="BG482" s="216">
        <f>IF(N482="zákl. přenesená",J482,0)</f>
        <v>0</v>
      </c>
      <c r="BH482" s="216">
        <f>IF(N482="sníž. přenesená",J482,0)</f>
        <v>0</v>
      </c>
      <c r="BI482" s="216">
        <f>IF(N482="nulová",J482,0)</f>
        <v>0</v>
      </c>
      <c r="BJ482" s="16" t="s">
        <v>84</v>
      </c>
      <c r="BK482" s="216">
        <f>ROUND(I482*H482,2)</f>
        <v>0</v>
      </c>
      <c r="BL482" s="16" t="s">
        <v>184</v>
      </c>
      <c r="BM482" s="215" t="s">
        <v>576</v>
      </c>
    </row>
    <row r="483" s="2" customFormat="1">
      <c r="A483" s="37"/>
      <c r="B483" s="38"/>
      <c r="C483" s="39"/>
      <c r="D483" s="217" t="s">
        <v>186</v>
      </c>
      <c r="E483" s="39"/>
      <c r="F483" s="218" t="s">
        <v>473</v>
      </c>
      <c r="G483" s="39"/>
      <c r="H483" s="39"/>
      <c r="I483" s="219"/>
      <c r="J483" s="39"/>
      <c r="K483" s="39"/>
      <c r="L483" s="43"/>
      <c r="M483" s="220"/>
      <c r="N483" s="221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186</v>
      </c>
      <c r="AU483" s="16" t="s">
        <v>183</v>
      </c>
    </row>
    <row r="484" s="2" customFormat="1" ht="16.5" customHeight="1">
      <c r="A484" s="37"/>
      <c r="B484" s="38"/>
      <c r="C484" s="203" t="s">
        <v>577</v>
      </c>
      <c r="D484" s="203" t="s">
        <v>177</v>
      </c>
      <c r="E484" s="204" t="s">
        <v>578</v>
      </c>
      <c r="F484" s="205" t="s">
        <v>579</v>
      </c>
      <c r="G484" s="206" t="s">
        <v>180</v>
      </c>
      <c r="H484" s="207">
        <v>3.6200000000000001</v>
      </c>
      <c r="I484" s="208"/>
      <c r="J484" s="209">
        <f>ROUND(I484*H484,2)</f>
        <v>0</v>
      </c>
      <c r="K484" s="205" t="s">
        <v>181</v>
      </c>
      <c r="L484" s="210"/>
      <c r="M484" s="211" t="s">
        <v>19</v>
      </c>
      <c r="N484" s="212" t="s">
        <v>47</v>
      </c>
      <c r="O484" s="83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15" t="s">
        <v>182</v>
      </c>
      <c r="AT484" s="215" t="s">
        <v>177</v>
      </c>
      <c r="AU484" s="215" t="s">
        <v>183</v>
      </c>
      <c r="AY484" s="16" t="s">
        <v>172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6" t="s">
        <v>84</v>
      </c>
      <c r="BK484" s="216">
        <f>ROUND(I484*H484,2)</f>
        <v>0</v>
      </c>
      <c r="BL484" s="16" t="s">
        <v>184</v>
      </c>
      <c r="BM484" s="215" t="s">
        <v>580</v>
      </c>
    </row>
    <row r="485" s="2" customFormat="1">
      <c r="A485" s="37"/>
      <c r="B485" s="38"/>
      <c r="C485" s="39"/>
      <c r="D485" s="217" t="s">
        <v>186</v>
      </c>
      <c r="E485" s="39"/>
      <c r="F485" s="218" t="s">
        <v>581</v>
      </c>
      <c r="G485" s="39"/>
      <c r="H485" s="39"/>
      <c r="I485" s="219"/>
      <c r="J485" s="39"/>
      <c r="K485" s="39"/>
      <c r="L485" s="43"/>
      <c r="M485" s="220"/>
      <c r="N485" s="221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186</v>
      </c>
      <c r="AU485" s="16" t="s">
        <v>183</v>
      </c>
    </row>
    <row r="486" s="2" customFormat="1" ht="16.5" customHeight="1">
      <c r="A486" s="37"/>
      <c r="B486" s="38"/>
      <c r="C486" s="203" t="s">
        <v>582</v>
      </c>
      <c r="D486" s="203" t="s">
        <v>177</v>
      </c>
      <c r="E486" s="204" t="s">
        <v>491</v>
      </c>
      <c r="F486" s="205" t="s">
        <v>492</v>
      </c>
      <c r="G486" s="206" t="s">
        <v>180</v>
      </c>
      <c r="H486" s="207">
        <v>4</v>
      </c>
      <c r="I486" s="208"/>
      <c r="J486" s="209">
        <f>ROUND(I486*H486,2)</f>
        <v>0</v>
      </c>
      <c r="K486" s="205" t="s">
        <v>181</v>
      </c>
      <c r="L486" s="210"/>
      <c r="M486" s="211" t="s">
        <v>19</v>
      </c>
      <c r="N486" s="212" t="s">
        <v>47</v>
      </c>
      <c r="O486" s="83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15" t="s">
        <v>182</v>
      </c>
      <c r="AT486" s="215" t="s">
        <v>177</v>
      </c>
      <c r="AU486" s="215" t="s">
        <v>183</v>
      </c>
      <c r="AY486" s="16" t="s">
        <v>172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6" t="s">
        <v>84</v>
      </c>
      <c r="BK486" s="216">
        <f>ROUND(I486*H486,2)</f>
        <v>0</v>
      </c>
      <c r="BL486" s="16" t="s">
        <v>184</v>
      </c>
      <c r="BM486" s="215" t="s">
        <v>583</v>
      </c>
    </row>
    <row r="487" s="2" customFormat="1">
      <c r="A487" s="37"/>
      <c r="B487" s="38"/>
      <c r="C487" s="39"/>
      <c r="D487" s="217" t="s">
        <v>186</v>
      </c>
      <c r="E487" s="39"/>
      <c r="F487" s="218" t="s">
        <v>494</v>
      </c>
      <c r="G487" s="39"/>
      <c r="H487" s="39"/>
      <c r="I487" s="219"/>
      <c r="J487" s="39"/>
      <c r="K487" s="39"/>
      <c r="L487" s="43"/>
      <c r="M487" s="220"/>
      <c r="N487" s="221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186</v>
      </c>
      <c r="AU487" s="16" t="s">
        <v>183</v>
      </c>
    </row>
    <row r="488" s="12" customFormat="1" ht="20.88" customHeight="1">
      <c r="A488" s="12"/>
      <c r="B488" s="187"/>
      <c r="C488" s="188"/>
      <c r="D488" s="189" t="s">
        <v>75</v>
      </c>
      <c r="E488" s="201" t="s">
        <v>542</v>
      </c>
      <c r="F488" s="201" t="s">
        <v>543</v>
      </c>
      <c r="G488" s="188"/>
      <c r="H488" s="188"/>
      <c r="I488" s="191"/>
      <c r="J488" s="202">
        <f>BK488</f>
        <v>0</v>
      </c>
      <c r="K488" s="188"/>
      <c r="L488" s="193"/>
      <c r="M488" s="194"/>
      <c r="N488" s="195"/>
      <c r="O488" s="195"/>
      <c r="P488" s="196">
        <f>SUM(P489:P490)</f>
        <v>0</v>
      </c>
      <c r="Q488" s="195"/>
      <c r="R488" s="196">
        <f>SUM(R489:R490)</f>
        <v>0</v>
      </c>
      <c r="S488" s="195"/>
      <c r="T488" s="197">
        <f>SUM(T489:T490)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198" t="s">
        <v>84</v>
      </c>
      <c r="AT488" s="199" t="s">
        <v>75</v>
      </c>
      <c r="AU488" s="199" t="s">
        <v>86</v>
      </c>
      <c r="AY488" s="198" t="s">
        <v>172</v>
      </c>
      <c r="BK488" s="200">
        <f>SUM(BK489:BK490)</f>
        <v>0</v>
      </c>
    </row>
    <row r="489" s="2" customFormat="1" ht="16.5" customHeight="1">
      <c r="A489" s="37"/>
      <c r="B489" s="38"/>
      <c r="C489" s="203" t="s">
        <v>584</v>
      </c>
      <c r="D489" s="203" t="s">
        <v>177</v>
      </c>
      <c r="E489" s="204" t="s">
        <v>545</v>
      </c>
      <c r="F489" s="205" t="s">
        <v>546</v>
      </c>
      <c r="G489" s="206" t="s">
        <v>180</v>
      </c>
      <c r="H489" s="207">
        <v>4</v>
      </c>
      <c r="I489" s="208"/>
      <c r="J489" s="209">
        <f>ROUND(I489*H489,2)</f>
        <v>0</v>
      </c>
      <c r="K489" s="205" t="s">
        <v>181</v>
      </c>
      <c r="L489" s="210"/>
      <c r="M489" s="211" t="s">
        <v>19</v>
      </c>
      <c r="N489" s="212" t="s">
        <v>47</v>
      </c>
      <c r="O489" s="83"/>
      <c r="P489" s="213">
        <f>O489*H489</f>
        <v>0</v>
      </c>
      <c r="Q489" s="213">
        <v>0</v>
      </c>
      <c r="R489" s="213">
        <f>Q489*H489</f>
        <v>0</v>
      </c>
      <c r="S489" s="213">
        <v>0</v>
      </c>
      <c r="T489" s="214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5" t="s">
        <v>182</v>
      </c>
      <c r="AT489" s="215" t="s">
        <v>177</v>
      </c>
      <c r="AU489" s="215" t="s">
        <v>183</v>
      </c>
      <c r="AY489" s="16" t="s">
        <v>172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6" t="s">
        <v>84</v>
      </c>
      <c r="BK489" s="216">
        <f>ROUND(I489*H489,2)</f>
        <v>0</v>
      </c>
      <c r="BL489" s="16" t="s">
        <v>184</v>
      </c>
      <c r="BM489" s="215" t="s">
        <v>585</v>
      </c>
    </row>
    <row r="490" s="2" customFormat="1">
      <c r="A490" s="37"/>
      <c r="B490" s="38"/>
      <c r="C490" s="39"/>
      <c r="D490" s="217" t="s">
        <v>186</v>
      </c>
      <c r="E490" s="39"/>
      <c r="F490" s="218" t="s">
        <v>548</v>
      </c>
      <c r="G490" s="39"/>
      <c r="H490" s="39"/>
      <c r="I490" s="219"/>
      <c r="J490" s="39"/>
      <c r="K490" s="39"/>
      <c r="L490" s="43"/>
      <c r="M490" s="220"/>
      <c r="N490" s="221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186</v>
      </c>
      <c r="AU490" s="16" t="s">
        <v>183</v>
      </c>
    </row>
    <row r="491" s="12" customFormat="1" ht="20.88" customHeight="1">
      <c r="A491" s="12"/>
      <c r="B491" s="187"/>
      <c r="C491" s="188"/>
      <c r="D491" s="189" t="s">
        <v>75</v>
      </c>
      <c r="E491" s="201" t="s">
        <v>242</v>
      </c>
      <c r="F491" s="201" t="s">
        <v>243</v>
      </c>
      <c r="G491" s="188"/>
      <c r="H491" s="188"/>
      <c r="I491" s="191"/>
      <c r="J491" s="202">
        <f>BK491</f>
        <v>0</v>
      </c>
      <c r="K491" s="188"/>
      <c r="L491" s="193"/>
      <c r="M491" s="194"/>
      <c r="N491" s="195"/>
      <c r="O491" s="195"/>
      <c r="P491" s="196">
        <f>P492</f>
        <v>0</v>
      </c>
      <c r="Q491" s="195"/>
      <c r="R491" s="196">
        <f>R492</f>
        <v>0</v>
      </c>
      <c r="S491" s="195"/>
      <c r="T491" s="197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198" t="s">
        <v>84</v>
      </c>
      <c r="AT491" s="199" t="s">
        <v>75</v>
      </c>
      <c r="AU491" s="199" t="s">
        <v>86</v>
      </c>
      <c r="AY491" s="198" t="s">
        <v>172</v>
      </c>
      <c r="BK491" s="200">
        <f>BK492</f>
        <v>0</v>
      </c>
    </row>
    <row r="492" s="2" customFormat="1" ht="24.15" customHeight="1">
      <c r="A492" s="37"/>
      <c r="B492" s="38"/>
      <c r="C492" s="203" t="s">
        <v>586</v>
      </c>
      <c r="D492" s="203" t="s">
        <v>177</v>
      </c>
      <c r="E492" s="204" t="s">
        <v>263</v>
      </c>
      <c r="F492" s="205" t="s">
        <v>264</v>
      </c>
      <c r="G492" s="206" t="s">
        <v>180</v>
      </c>
      <c r="H492" s="207">
        <v>2</v>
      </c>
      <c r="I492" s="208"/>
      <c r="J492" s="209">
        <f>ROUND(I492*H492,2)</f>
        <v>0</v>
      </c>
      <c r="K492" s="205" t="s">
        <v>181</v>
      </c>
      <c r="L492" s="210"/>
      <c r="M492" s="211" t="s">
        <v>19</v>
      </c>
      <c r="N492" s="212" t="s">
        <v>47</v>
      </c>
      <c r="O492" s="83"/>
      <c r="P492" s="213">
        <f>O492*H492</f>
        <v>0</v>
      </c>
      <c r="Q492" s="213">
        <v>0</v>
      </c>
      <c r="R492" s="213">
        <f>Q492*H492</f>
        <v>0</v>
      </c>
      <c r="S492" s="213">
        <v>0</v>
      </c>
      <c r="T492" s="214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5" t="s">
        <v>182</v>
      </c>
      <c r="AT492" s="215" t="s">
        <v>177</v>
      </c>
      <c r="AU492" s="215" t="s">
        <v>183</v>
      </c>
      <c r="AY492" s="16" t="s">
        <v>172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16" t="s">
        <v>84</v>
      </c>
      <c r="BK492" s="216">
        <f>ROUND(I492*H492,2)</f>
        <v>0</v>
      </c>
      <c r="BL492" s="16" t="s">
        <v>184</v>
      </c>
      <c r="BM492" s="215" t="s">
        <v>587</v>
      </c>
    </row>
    <row r="493" s="12" customFormat="1" ht="22.8" customHeight="1">
      <c r="A493" s="12"/>
      <c r="B493" s="187"/>
      <c r="C493" s="188"/>
      <c r="D493" s="189" t="s">
        <v>75</v>
      </c>
      <c r="E493" s="201" t="s">
        <v>588</v>
      </c>
      <c r="F493" s="201" t="s">
        <v>589</v>
      </c>
      <c r="G493" s="188"/>
      <c r="H493" s="188"/>
      <c r="I493" s="191"/>
      <c r="J493" s="202">
        <f>BK493</f>
        <v>0</v>
      </c>
      <c r="K493" s="188"/>
      <c r="L493" s="193"/>
      <c r="M493" s="194"/>
      <c r="N493" s="195"/>
      <c r="O493" s="195"/>
      <c r="P493" s="196">
        <f>P494+P517+P520</f>
        <v>0</v>
      </c>
      <c r="Q493" s="195"/>
      <c r="R493" s="196">
        <f>R494+R517+R520</f>
        <v>0</v>
      </c>
      <c r="S493" s="195"/>
      <c r="T493" s="197">
        <f>T494+T517+T520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198" t="s">
        <v>84</v>
      </c>
      <c r="AT493" s="199" t="s">
        <v>75</v>
      </c>
      <c r="AU493" s="199" t="s">
        <v>84</v>
      </c>
      <c r="AY493" s="198" t="s">
        <v>172</v>
      </c>
      <c r="BK493" s="200">
        <f>BK494+BK517+BK520</f>
        <v>0</v>
      </c>
    </row>
    <row r="494" s="12" customFormat="1" ht="20.88" customHeight="1">
      <c r="A494" s="12"/>
      <c r="B494" s="187"/>
      <c r="C494" s="188"/>
      <c r="D494" s="189" t="s">
        <v>75</v>
      </c>
      <c r="E494" s="201" t="s">
        <v>343</v>
      </c>
      <c r="F494" s="201" t="s">
        <v>344</v>
      </c>
      <c r="G494" s="188"/>
      <c r="H494" s="188"/>
      <c r="I494" s="191"/>
      <c r="J494" s="202">
        <f>BK494</f>
        <v>0</v>
      </c>
      <c r="K494" s="188"/>
      <c r="L494" s="193"/>
      <c r="M494" s="194"/>
      <c r="N494" s="195"/>
      <c r="O494" s="195"/>
      <c r="P494" s="196">
        <f>SUM(P495:P516)</f>
        <v>0</v>
      </c>
      <c r="Q494" s="195"/>
      <c r="R494" s="196">
        <f>SUM(R495:R516)</f>
        <v>0</v>
      </c>
      <c r="S494" s="195"/>
      <c r="T494" s="197">
        <f>SUM(T495:T516)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98" t="s">
        <v>84</v>
      </c>
      <c r="AT494" s="199" t="s">
        <v>75</v>
      </c>
      <c r="AU494" s="199" t="s">
        <v>86</v>
      </c>
      <c r="AY494" s="198" t="s">
        <v>172</v>
      </c>
      <c r="BK494" s="200">
        <f>SUM(BK495:BK516)</f>
        <v>0</v>
      </c>
    </row>
    <row r="495" s="2" customFormat="1" ht="16.5" customHeight="1">
      <c r="A495" s="37"/>
      <c r="B495" s="38"/>
      <c r="C495" s="203" t="s">
        <v>590</v>
      </c>
      <c r="D495" s="203" t="s">
        <v>177</v>
      </c>
      <c r="E495" s="204" t="s">
        <v>470</v>
      </c>
      <c r="F495" s="205" t="s">
        <v>471</v>
      </c>
      <c r="G495" s="206" t="s">
        <v>180</v>
      </c>
      <c r="H495" s="207">
        <v>1</v>
      </c>
      <c r="I495" s="208"/>
      <c r="J495" s="209">
        <f>ROUND(I495*H495,2)</f>
        <v>0</v>
      </c>
      <c r="K495" s="205" t="s">
        <v>181</v>
      </c>
      <c r="L495" s="210"/>
      <c r="M495" s="211" t="s">
        <v>19</v>
      </c>
      <c r="N495" s="212" t="s">
        <v>47</v>
      </c>
      <c r="O495" s="83"/>
      <c r="P495" s="213">
        <f>O495*H495</f>
        <v>0</v>
      </c>
      <c r="Q495" s="213">
        <v>0</v>
      </c>
      <c r="R495" s="213">
        <f>Q495*H495</f>
        <v>0</v>
      </c>
      <c r="S495" s="213">
        <v>0</v>
      </c>
      <c r="T495" s="21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15" t="s">
        <v>182</v>
      </c>
      <c r="AT495" s="215" t="s">
        <v>177</v>
      </c>
      <c r="AU495" s="215" t="s">
        <v>183</v>
      </c>
      <c r="AY495" s="16" t="s">
        <v>172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6" t="s">
        <v>84</v>
      </c>
      <c r="BK495" s="216">
        <f>ROUND(I495*H495,2)</f>
        <v>0</v>
      </c>
      <c r="BL495" s="16" t="s">
        <v>184</v>
      </c>
      <c r="BM495" s="215" t="s">
        <v>591</v>
      </c>
    </row>
    <row r="496" s="2" customFormat="1">
      <c r="A496" s="37"/>
      <c r="B496" s="38"/>
      <c r="C496" s="39"/>
      <c r="D496" s="217" t="s">
        <v>186</v>
      </c>
      <c r="E496" s="39"/>
      <c r="F496" s="218" t="s">
        <v>473</v>
      </c>
      <c r="G496" s="39"/>
      <c r="H496" s="39"/>
      <c r="I496" s="219"/>
      <c r="J496" s="39"/>
      <c r="K496" s="39"/>
      <c r="L496" s="43"/>
      <c r="M496" s="220"/>
      <c r="N496" s="221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186</v>
      </c>
      <c r="AU496" s="16" t="s">
        <v>183</v>
      </c>
    </row>
    <row r="497" s="2" customFormat="1" ht="24.15" customHeight="1">
      <c r="A497" s="37"/>
      <c r="B497" s="38"/>
      <c r="C497" s="203" t="s">
        <v>592</v>
      </c>
      <c r="D497" s="203" t="s">
        <v>177</v>
      </c>
      <c r="E497" s="204" t="s">
        <v>351</v>
      </c>
      <c r="F497" s="205" t="s">
        <v>352</v>
      </c>
      <c r="G497" s="206" t="s">
        <v>180</v>
      </c>
      <c r="H497" s="207">
        <v>1</v>
      </c>
      <c r="I497" s="208"/>
      <c r="J497" s="209">
        <f>ROUND(I497*H497,2)</f>
        <v>0</v>
      </c>
      <c r="K497" s="205" t="s">
        <v>181</v>
      </c>
      <c r="L497" s="210"/>
      <c r="M497" s="211" t="s">
        <v>19</v>
      </c>
      <c r="N497" s="212" t="s">
        <v>47</v>
      </c>
      <c r="O497" s="83"/>
      <c r="P497" s="213">
        <f>O497*H497</f>
        <v>0</v>
      </c>
      <c r="Q497" s="213">
        <v>0</v>
      </c>
      <c r="R497" s="213">
        <f>Q497*H497</f>
        <v>0</v>
      </c>
      <c r="S497" s="213">
        <v>0</v>
      </c>
      <c r="T497" s="214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15" t="s">
        <v>182</v>
      </c>
      <c r="AT497" s="215" t="s">
        <v>177</v>
      </c>
      <c r="AU497" s="215" t="s">
        <v>183</v>
      </c>
      <c r="AY497" s="16" t="s">
        <v>172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6" t="s">
        <v>84</v>
      </c>
      <c r="BK497" s="216">
        <f>ROUND(I497*H497,2)</f>
        <v>0</v>
      </c>
      <c r="BL497" s="16" t="s">
        <v>184</v>
      </c>
      <c r="BM497" s="215" t="s">
        <v>593</v>
      </c>
    </row>
    <row r="498" s="2" customFormat="1">
      <c r="A498" s="37"/>
      <c r="B498" s="38"/>
      <c r="C498" s="39"/>
      <c r="D498" s="217" t="s">
        <v>186</v>
      </c>
      <c r="E498" s="39"/>
      <c r="F498" s="218" t="s">
        <v>354</v>
      </c>
      <c r="G498" s="39"/>
      <c r="H498" s="39"/>
      <c r="I498" s="219"/>
      <c r="J498" s="39"/>
      <c r="K498" s="39"/>
      <c r="L498" s="43"/>
      <c r="M498" s="220"/>
      <c r="N498" s="221"/>
      <c r="O498" s="83"/>
      <c r="P498" s="83"/>
      <c r="Q498" s="83"/>
      <c r="R498" s="83"/>
      <c r="S498" s="83"/>
      <c r="T498" s="84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186</v>
      </c>
      <c r="AU498" s="16" t="s">
        <v>183</v>
      </c>
    </row>
    <row r="499" s="2" customFormat="1" ht="16.5" customHeight="1">
      <c r="A499" s="37"/>
      <c r="B499" s="38"/>
      <c r="C499" s="203" t="s">
        <v>594</v>
      </c>
      <c r="D499" s="203" t="s">
        <v>177</v>
      </c>
      <c r="E499" s="204" t="s">
        <v>558</v>
      </c>
      <c r="F499" s="205" t="s">
        <v>301</v>
      </c>
      <c r="G499" s="206" t="s">
        <v>180</v>
      </c>
      <c r="H499" s="207">
        <v>1</v>
      </c>
      <c r="I499" s="208"/>
      <c r="J499" s="209">
        <f>ROUND(I499*H499,2)</f>
        <v>0</v>
      </c>
      <c r="K499" s="205" t="s">
        <v>181</v>
      </c>
      <c r="L499" s="210"/>
      <c r="M499" s="211" t="s">
        <v>19</v>
      </c>
      <c r="N499" s="212" t="s">
        <v>47</v>
      </c>
      <c r="O499" s="83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15" t="s">
        <v>182</v>
      </c>
      <c r="AT499" s="215" t="s">
        <v>177</v>
      </c>
      <c r="AU499" s="215" t="s">
        <v>183</v>
      </c>
      <c r="AY499" s="16" t="s">
        <v>172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6" t="s">
        <v>84</v>
      </c>
      <c r="BK499" s="216">
        <f>ROUND(I499*H499,2)</f>
        <v>0</v>
      </c>
      <c r="BL499" s="16" t="s">
        <v>184</v>
      </c>
      <c r="BM499" s="215" t="s">
        <v>595</v>
      </c>
    </row>
    <row r="500" s="2" customFormat="1">
      <c r="A500" s="37"/>
      <c r="B500" s="38"/>
      <c r="C500" s="39"/>
      <c r="D500" s="217" t="s">
        <v>186</v>
      </c>
      <c r="E500" s="39"/>
      <c r="F500" s="218" t="s">
        <v>560</v>
      </c>
      <c r="G500" s="39"/>
      <c r="H500" s="39"/>
      <c r="I500" s="219"/>
      <c r="J500" s="39"/>
      <c r="K500" s="39"/>
      <c r="L500" s="43"/>
      <c r="M500" s="220"/>
      <c r="N500" s="221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186</v>
      </c>
      <c r="AU500" s="16" t="s">
        <v>183</v>
      </c>
    </row>
    <row r="501" s="2" customFormat="1" ht="16.5" customHeight="1">
      <c r="A501" s="37"/>
      <c r="B501" s="38"/>
      <c r="C501" s="203" t="s">
        <v>596</v>
      </c>
      <c r="D501" s="203" t="s">
        <v>177</v>
      </c>
      <c r="E501" s="204" t="s">
        <v>562</v>
      </c>
      <c r="F501" s="205" t="s">
        <v>563</v>
      </c>
      <c r="G501" s="206" t="s">
        <v>180</v>
      </c>
      <c r="H501" s="207">
        <v>1</v>
      </c>
      <c r="I501" s="208"/>
      <c r="J501" s="209">
        <f>ROUND(I501*H501,2)</f>
        <v>0</v>
      </c>
      <c r="K501" s="205" t="s">
        <v>181</v>
      </c>
      <c r="L501" s="210"/>
      <c r="M501" s="211" t="s">
        <v>19</v>
      </c>
      <c r="N501" s="212" t="s">
        <v>47</v>
      </c>
      <c r="O501" s="83"/>
      <c r="P501" s="213">
        <f>O501*H501</f>
        <v>0</v>
      </c>
      <c r="Q501" s="213">
        <v>0</v>
      </c>
      <c r="R501" s="213">
        <f>Q501*H501</f>
        <v>0</v>
      </c>
      <c r="S501" s="213">
        <v>0</v>
      </c>
      <c r="T501" s="21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5" t="s">
        <v>182</v>
      </c>
      <c r="AT501" s="215" t="s">
        <v>177</v>
      </c>
      <c r="AU501" s="215" t="s">
        <v>183</v>
      </c>
      <c r="AY501" s="16" t="s">
        <v>172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6" t="s">
        <v>84</v>
      </c>
      <c r="BK501" s="216">
        <f>ROUND(I501*H501,2)</f>
        <v>0</v>
      </c>
      <c r="BL501" s="16" t="s">
        <v>184</v>
      </c>
      <c r="BM501" s="215" t="s">
        <v>597</v>
      </c>
    </row>
    <row r="502" s="2" customFormat="1" ht="21.75" customHeight="1">
      <c r="A502" s="37"/>
      <c r="B502" s="38"/>
      <c r="C502" s="203" t="s">
        <v>598</v>
      </c>
      <c r="D502" s="203" t="s">
        <v>177</v>
      </c>
      <c r="E502" s="204" t="s">
        <v>346</v>
      </c>
      <c r="F502" s="205" t="s">
        <v>347</v>
      </c>
      <c r="G502" s="206" t="s">
        <v>180</v>
      </c>
      <c r="H502" s="207">
        <v>1</v>
      </c>
      <c r="I502" s="208"/>
      <c r="J502" s="209">
        <f>ROUND(I502*H502,2)</f>
        <v>0</v>
      </c>
      <c r="K502" s="205" t="s">
        <v>181</v>
      </c>
      <c r="L502" s="210"/>
      <c r="M502" s="211" t="s">
        <v>19</v>
      </c>
      <c r="N502" s="212" t="s">
        <v>47</v>
      </c>
      <c r="O502" s="83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15" t="s">
        <v>182</v>
      </c>
      <c r="AT502" s="215" t="s">
        <v>177</v>
      </c>
      <c r="AU502" s="215" t="s">
        <v>183</v>
      </c>
      <c r="AY502" s="16" t="s">
        <v>172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6" t="s">
        <v>84</v>
      </c>
      <c r="BK502" s="216">
        <f>ROUND(I502*H502,2)</f>
        <v>0</v>
      </c>
      <c r="BL502" s="16" t="s">
        <v>184</v>
      </c>
      <c r="BM502" s="215" t="s">
        <v>599</v>
      </c>
    </row>
    <row r="503" s="2" customFormat="1">
      <c r="A503" s="37"/>
      <c r="B503" s="38"/>
      <c r="C503" s="39"/>
      <c r="D503" s="217" t="s">
        <v>186</v>
      </c>
      <c r="E503" s="39"/>
      <c r="F503" s="218" t="s">
        <v>349</v>
      </c>
      <c r="G503" s="39"/>
      <c r="H503" s="39"/>
      <c r="I503" s="219"/>
      <c r="J503" s="39"/>
      <c r="K503" s="39"/>
      <c r="L503" s="43"/>
      <c r="M503" s="220"/>
      <c r="N503" s="221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186</v>
      </c>
      <c r="AU503" s="16" t="s">
        <v>183</v>
      </c>
    </row>
    <row r="504" s="2" customFormat="1" ht="24.15" customHeight="1">
      <c r="A504" s="37"/>
      <c r="B504" s="38"/>
      <c r="C504" s="203" t="s">
        <v>600</v>
      </c>
      <c r="D504" s="203" t="s">
        <v>177</v>
      </c>
      <c r="E504" s="204" t="s">
        <v>351</v>
      </c>
      <c r="F504" s="205" t="s">
        <v>352</v>
      </c>
      <c r="G504" s="206" t="s">
        <v>180</v>
      </c>
      <c r="H504" s="207">
        <v>1</v>
      </c>
      <c r="I504" s="208"/>
      <c r="J504" s="209">
        <f>ROUND(I504*H504,2)</f>
        <v>0</v>
      </c>
      <c r="K504" s="205" t="s">
        <v>181</v>
      </c>
      <c r="L504" s="210"/>
      <c r="M504" s="211" t="s">
        <v>19</v>
      </c>
      <c r="N504" s="212" t="s">
        <v>47</v>
      </c>
      <c r="O504" s="83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15" t="s">
        <v>182</v>
      </c>
      <c r="AT504" s="215" t="s">
        <v>177</v>
      </c>
      <c r="AU504" s="215" t="s">
        <v>183</v>
      </c>
      <c r="AY504" s="16" t="s">
        <v>172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6" t="s">
        <v>84</v>
      </c>
      <c r="BK504" s="216">
        <f>ROUND(I504*H504,2)</f>
        <v>0</v>
      </c>
      <c r="BL504" s="16" t="s">
        <v>184</v>
      </c>
      <c r="BM504" s="215" t="s">
        <v>601</v>
      </c>
    </row>
    <row r="505" s="2" customFormat="1">
      <c r="A505" s="37"/>
      <c r="B505" s="38"/>
      <c r="C505" s="39"/>
      <c r="D505" s="217" t="s">
        <v>186</v>
      </c>
      <c r="E505" s="39"/>
      <c r="F505" s="218" t="s">
        <v>354</v>
      </c>
      <c r="G505" s="39"/>
      <c r="H505" s="39"/>
      <c r="I505" s="219"/>
      <c r="J505" s="39"/>
      <c r="K505" s="39"/>
      <c r="L505" s="43"/>
      <c r="M505" s="220"/>
      <c r="N505" s="221"/>
      <c r="O505" s="83"/>
      <c r="P505" s="83"/>
      <c r="Q505" s="83"/>
      <c r="R505" s="83"/>
      <c r="S505" s="83"/>
      <c r="T505" s="84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186</v>
      </c>
      <c r="AU505" s="16" t="s">
        <v>183</v>
      </c>
    </row>
    <row r="506" s="2" customFormat="1" ht="16.5" customHeight="1">
      <c r="A506" s="37"/>
      <c r="B506" s="38"/>
      <c r="C506" s="203" t="s">
        <v>602</v>
      </c>
      <c r="D506" s="203" t="s">
        <v>177</v>
      </c>
      <c r="E506" s="204" t="s">
        <v>558</v>
      </c>
      <c r="F506" s="205" t="s">
        <v>301</v>
      </c>
      <c r="G506" s="206" t="s">
        <v>180</v>
      </c>
      <c r="H506" s="207">
        <v>1</v>
      </c>
      <c r="I506" s="208"/>
      <c r="J506" s="209">
        <f>ROUND(I506*H506,2)</f>
        <v>0</v>
      </c>
      <c r="K506" s="205" t="s">
        <v>181</v>
      </c>
      <c r="L506" s="210"/>
      <c r="M506" s="211" t="s">
        <v>19</v>
      </c>
      <c r="N506" s="212" t="s">
        <v>47</v>
      </c>
      <c r="O506" s="83"/>
      <c r="P506" s="213">
        <f>O506*H506</f>
        <v>0</v>
      </c>
      <c r="Q506" s="213">
        <v>0</v>
      </c>
      <c r="R506" s="213">
        <f>Q506*H506</f>
        <v>0</v>
      </c>
      <c r="S506" s="213">
        <v>0</v>
      </c>
      <c r="T506" s="21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15" t="s">
        <v>182</v>
      </c>
      <c r="AT506" s="215" t="s">
        <v>177</v>
      </c>
      <c r="AU506" s="215" t="s">
        <v>183</v>
      </c>
      <c r="AY506" s="16" t="s">
        <v>172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6" t="s">
        <v>84</v>
      </c>
      <c r="BK506" s="216">
        <f>ROUND(I506*H506,2)</f>
        <v>0</v>
      </c>
      <c r="BL506" s="16" t="s">
        <v>184</v>
      </c>
      <c r="BM506" s="215" t="s">
        <v>603</v>
      </c>
    </row>
    <row r="507" s="2" customFormat="1">
      <c r="A507" s="37"/>
      <c r="B507" s="38"/>
      <c r="C507" s="39"/>
      <c r="D507" s="217" t="s">
        <v>186</v>
      </c>
      <c r="E507" s="39"/>
      <c r="F507" s="218" t="s">
        <v>560</v>
      </c>
      <c r="G507" s="39"/>
      <c r="H507" s="39"/>
      <c r="I507" s="219"/>
      <c r="J507" s="39"/>
      <c r="K507" s="39"/>
      <c r="L507" s="43"/>
      <c r="M507" s="220"/>
      <c r="N507" s="221"/>
      <c r="O507" s="83"/>
      <c r="P507" s="83"/>
      <c r="Q507" s="83"/>
      <c r="R507" s="83"/>
      <c r="S507" s="83"/>
      <c r="T507" s="84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6" t="s">
        <v>186</v>
      </c>
      <c r="AU507" s="16" t="s">
        <v>183</v>
      </c>
    </row>
    <row r="508" s="2" customFormat="1" ht="16.5" customHeight="1">
      <c r="A508" s="37"/>
      <c r="B508" s="38"/>
      <c r="C508" s="203" t="s">
        <v>604</v>
      </c>
      <c r="D508" s="203" t="s">
        <v>177</v>
      </c>
      <c r="E508" s="204" t="s">
        <v>562</v>
      </c>
      <c r="F508" s="205" t="s">
        <v>563</v>
      </c>
      <c r="G508" s="206" t="s">
        <v>180</v>
      </c>
      <c r="H508" s="207">
        <v>1</v>
      </c>
      <c r="I508" s="208"/>
      <c r="J508" s="209">
        <f>ROUND(I508*H508,2)</f>
        <v>0</v>
      </c>
      <c r="K508" s="205" t="s">
        <v>181</v>
      </c>
      <c r="L508" s="210"/>
      <c r="M508" s="211" t="s">
        <v>19</v>
      </c>
      <c r="N508" s="212" t="s">
        <v>47</v>
      </c>
      <c r="O508" s="83"/>
      <c r="P508" s="213">
        <f>O508*H508</f>
        <v>0</v>
      </c>
      <c r="Q508" s="213">
        <v>0</v>
      </c>
      <c r="R508" s="213">
        <f>Q508*H508</f>
        <v>0</v>
      </c>
      <c r="S508" s="213">
        <v>0</v>
      </c>
      <c r="T508" s="214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15" t="s">
        <v>182</v>
      </c>
      <c r="AT508" s="215" t="s">
        <v>177</v>
      </c>
      <c r="AU508" s="215" t="s">
        <v>183</v>
      </c>
      <c r="AY508" s="16" t="s">
        <v>172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16" t="s">
        <v>84</v>
      </c>
      <c r="BK508" s="216">
        <f>ROUND(I508*H508,2)</f>
        <v>0</v>
      </c>
      <c r="BL508" s="16" t="s">
        <v>184</v>
      </c>
      <c r="BM508" s="215" t="s">
        <v>605</v>
      </c>
    </row>
    <row r="509" s="2" customFormat="1" ht="21.75" customHeight="1">
      <c r="A509" s="37"/>
      <c r="B509" s="38"/>
      <c r="C509" s="203" t="s">
        <v>606</v>
      </c>
      <c r="D509" s="203" t="s">
        <v>177</v>
      </c>
      <c r="E509" s="204" t="s">
        <v>346</v>
      </c>
      <c r="F509" s="205" t="s">
        <v>347</v>
      </c>
      <c r="G509" s="206" t="s">
        <v>180</v>
      </c>
      <c r="H509" s="207">
        <v>1</v>
      </c>
      <c r="I509" s="208"/>
      <c r="J509" s="209">
        <f>ROUND(I509*H509,2)</f>
        <v>0</v>
      </c>
      <c r="K509" s="205" t="s">
        <v>181</v>
      </c>
      <c r="L509" s="210"/>
      <c r="M509" s="211" t="s">
        <v>19</v>
      </c>
      <c r="N509" s="212" t="s">
        <v>47</v>
      </c>
      <c r="O509" s="83"/>
      <c r="P509" s="213">
        <f>O509*H509</f>
        <v>0</v>
      </c>
      <c r="Q509" s="213">
        <v>0</v>
      </c>
      <c r="R509" s="213">
        <f>Q509*H509</f>
        <v>0</v>
      </c>
      <c r="S509" s="213">
        <v>0</v>
      </c>
      <c r="T509" s="214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15" t="s">
        <v>182</v>
      </c>
      <c r="AT509" s="215" t="s">
        <v>177</v>
      </c>
      <c r="AU509" s="215" t="s">
        <v>183</v>
      </c>
      <c r="AY509" s="16" t="s">
        <v>172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6" t="s">
        <v>84</v>
      </c>
      <c r="BK509" s="216">
        <f>ROUND(I509*H509,2)</f>
        <v>0</v>
      </c>
      <c r="BL509" s="16" t="s">
        <v>184</v>
      </c>
      <c r="BM509" s="215" t="s">
        <v>607</v>
      </c>
    </row>
    <row r="510" s="2" customFormat="1">
      <c r="A510" s="37"/>
      <c r="B510" s="38"/>
      <c r="C510" s="39"/>
      <c r="D510" s="217" t="s">
        <v>186</v>
      </c>
      <c r="E510" s="39"/>
      <c r="F510" s="218" t="s">
        <v>349</v>
      </c>
      <c r="G510" s="39"/>
      <c r="H510" s="39"/>
      <c r="I510" s="219"/>
      <c r="J510" s="39"/>
      <c r="K510" s="39"/>
      <c r="L510" s="43"/>
      <c r="M510" s="220"/>
      <c r="N510" s="221"/>
      <c r="O510" s="83"/>
      <c r="P510" s="83"/>
      <c r="Q510" s="83"/>
      <c r="R510" s="83"/>
      <c r="S510" s="83"/>
      <c r="T510" s="84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186</v>
      </c>
      <c r="AU510" s="16" t="s">
        <v>183</v>
      </c>
    </row>
    <row r="511" s="2" customFormat="1" ht="16.5" customHeight="1">
      <c r="A511" s="37"/>
      <c r="B511" s="38"/>
      <c r="C511" s="203" t="s">
        <v>608</v>
      </c>
      <c r="D511" s="203" t="s">
        <v>177</v>
      </c>
      <c r="E511" s="204" t="s">
        <v>470</v>
      </c>
      <c r="F511" s="205" t="s">
        <v>471</v>
      </c>
      <c r="G511" s="206" t="s">
        <v>180</v>
      </c>
      <c r="H511" s="207">
        <v>1</v>
      </c>
      <c r="I511" s="208"/>
      <c r="J511" s="209">
        <f>ROUND(I511*H511,2)</f>
        <v>0</v>
      </c>
      <c r="K511" s="205" t="s">
        <v>181</v>
      </c>
      <c r="L511" s="210"/>
      <c r="M511" s="211" t="s">
        <v>19</v>
      </c>
      <c r="N511" s="212" t="s">
        <v>47</v>
      </c>
      <c r="O511" s="83"/>
      <c r="P511" s="213">
        <f>O511*H511</f>
        <v>0</v>
      </c>
      <c r="Q511" s="213">
        <v>0</v>
      </c>
      <c r="R511" s="213">
        <f>Q511*H511</f>
        <v>0</v>
      </c>
      <c r="S511" s="213">
        <v>0</v>
      </c>
      <c r="T511" s="21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15" t="s">
        <v>182</v>
      </c>
      <c r="AT511" s="215" t="s">
        <v>177</v>
      </c>
      <c r="AU511" s="215" t="s">
        <v>183</v>
      </c>
      <c r="AY511" s="16" t="s">
        <v>172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6" t="s">
        <v>84</v>
      </c>
      <c r="BK511" s="216">
        <f>ROUND(I511*H511,2)</f>
        <v>0</v>
      </c>
      <c r="BL511" s="16" t="s">
        <v>184</v>
      </c>
      <c r="BM511" s="215" t="s">
        <v>609</v>
      </c>
    </row>
    <row r="512" s="2" customFormat="1">
      <c r="A512" s="37"/>
      <c r="B512" s="38"/>
      <c r="C512" s="39"/>
      <c r="D512" s="217" t="s">
        <v>186</v>
      </c>
      <c r="E512" s="39"/>
      <c r="F512" s="218" t="s">
        <v>473</v>
      </c>
      <c r="G512" s="39"/>
      <c r="H512" s="39"/>
      <c r="I512" s="219"/>
      <c r="J512" s="39"/>
      <c r="K512" s="39"/>
      <c r="L512" s="43"/>
      <c r="M512" s="220"/>
      <c r="N512" s="221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186</v>
      </c>
      <c r="AU512" s="16" t="s">
        <v>183</v>
      </c>
    </row>
    <row r="513" s="2" customFormat="1" ht="16.5" customHeight="1">
      <c r="A513" s="37"/>
      <c r="B513" s="38"/>
      <c r="C513" s="203" t="s">
        <v>610</v>
      </c>
      <c r="D513" s="203" t="s">
        <v>177</v>
      </c>
      <c r="E513" s="204" t="s">
        <v>578</v>
      </c>
      <c r="F513" s="205" t="s">
        <v>579</v>
      </c>
      <c r="G513" s="206" t="s">
        <v>180</v>
      </c>
      <c r="H513" s="207">
        <v>3.6200000000000001</v>
      </c>
      <c r="I513" s="208"/>
      <c r="J513" s="209">
        <f>ROUND(I513*H513,2)</f>
        <v>0</v>
      </c>
      <c r="K513" s="205" t="s">
        <v>181</v>
      </c>
      <c r="L513" s="210"/>
      <c r="M513" s="211" t="s">
        <v>19</v>
      </c>
      <c r="N513" s="212" t="s">
        <v>47</v>
      </c>
      <c r="O513" s="83"/>
      <c r="P513" s="213">
        <f>O513*H513</f>
        <v>0</v>
      </c>
      <c r="Q513" s="213">
        <v>0</v>
      </c>
      <c r="R513" s="213">
        <f>Q513*H513</f>
        <v>0</v>
      </c>
      <c r="S513" s="213">
        <v>0</v>
      </c>
      <c r="T513" s="21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15" t="s">
        <v>182</v>
      </c>
      <c r="AT513" s="215" t="s">
        <v>177</v>
      </c>
      <c r="AU513" s="215" t="s">
        <v>183</v>
      </c>
      <c r="AY513" s="16" t="s">
        <v>172</v>
      </c>
      <c r="BE513" s="216">
        <f>IF(N513="základní",J513,0)</f>
        <v>0</v>
      </c>
      <c r="BF513" s="216">
        <f>IF(N513="snížená",J513,0)</f>
        <v>0</v>
      </c>
      <c r="BG513" s="216">
        <f>IF(N513="zákl. přenesená",J513,0)</f>
        <v>0</v>
      </c>
      <c r="BH513" s="216">
        <f>IF(N513="sníž. přenesená",J513,0)</f>
        <v>0</v>
      </c>
      <c r="BI513" s="216">
        <f>IF(N513="nulová",J513,0)</f>
        <v>0</v>
      </c>
      <c r="BJ513" s="16" t="s">
        <v>84</v>
      </c>
      <c r="BK513" s="216">
        <f>ROUND(I513*H513,2)</f>
        <v>0</v>
      </c>
      <c r="BL513" s="16" t="s">
        <v>184</v>
      </c>
      <c r="BM513" s="215" t="s">
        <v>611</v>
      </c>
    </row>
    <row r="514" s="2" customFormat="1">
      <c r="A514" s="37"/>
      <c r="B514" s="38"/>
      <c r="C514" s="39"/>
      <c r="D514" s="217" t="s">
        <v>186</v>
      </c>
      <c r="E514" s="39"/>
      <c r="F514" s="218" t="s">
        <v>581</v>
      </c>
      <c r="G514" s="39"/>
      <c r="H514" s="39"/>
      <c r="I514" s="219"/>
      <c r="J514" s="39"/>
      <c r="K514" s="39"/>
      <c r="L514" s="43"/>
      <c r="M514" s="220"/>
      <c r="N514" s="221"/>
      <c r="O514" s="83"/>
      <c r="P514" s="83"/>
      <c r="Q514" s="83"/>
      <c r="R514" s="83"/>
      <c r="S514" s="83"/>
      <c r="T514" s="84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186</v>
      </c>
      <c r="AU514" s="16" t="s">
        <v>183</v>
      </c>
    </row>
    <row r="515" s="2" customFormat="1" ht="16.5" customHeight="1">
      <c r="A515" s="37"/>
      <c r="B515" s="38"/>
      <c r="C515" s="203" t="s">
        <v>612</v>
      </c>
      <c r="D515" s="203" t="s">
        <v>177</v>
      </c>
      <c r="E515" s="204" t="s">
        <v>491</v>
      </c>
      <c r="F515" s="205" t="s">
        <v>492</v>
      </c>
      <c r="G515" s="206" t="s">
        <v>180</v>
      </c>
      <c r="H515" s="207">
        <v>4</v>
      </c>
      <c r="I515" s="208"/>
      <c r="J515" s="209">
        <f>ROUND(I515*H515,2)</f>
        <v>0</v>
      </c>
      <c r="K515" s="205" t="s">
        <v>181</v>
      </c>
      <c r="L515" s="210"/>
      <c r="M515" s="211" t="s">
        <v>19</v>
      </c>
      <c r="N515" s="212" t="s">
        <v>47</v>
      </c>
      <c r="O515" s="83"/>
      <c r="P515" s="213">
        <f>O515*H515</f>
        <v>0</v>
      </c>
      <c r="Q515" s="213">
        <v>0</v>
      </c>
      <c r="R515" s="213">
        <f>Q515*H515</f>
        <v>0</v>
      </c>
      <c r="S515" s="213">
        <v>0</v>
      </c>
      <c r="T515" s="21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15" t="s">
        <v>182</v>
      </c>
      <c r="AT515" s="215" t="s">
        <v>177</v>
      </c>
      <c r="AU515" s="215" t="s">
        <v>183</v>
      </c>
      <c r="AY515" s="16" t="s">
        <v>172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6" t="s">
        <v>84</v>
      </c>
      <c r="BK515" s="216">
        <f>ROUND(I515*H515,2)</f>
        <v>0</v>
      </c>
      <c r="BL515" s="16" t="s">
        <v>184</v>
      </c>
      <c r="BM515" s="215" t="s">
        <v>613</v>
      </c>
    </row>
    <row r="516" s="2" customFormat="1">
      <c r="A516" s="37"/>
      <c r="B516" s="38"/>
      <c r="C516" s="39"/>
      <c r="D516" s="217" t="s">
        <v>186</v>
      </c>
      <c r="E516" s="39"/>
      <c r="F516" s="218" t="s">
        <v>494</v>
      </c>
      <c r="G516" s="39"/>
      <c r="H516" s="39"/>
      <c r="I516" s="219"/>
      <c r="J516" s="39"/>
      <c r="K516" s="39"/>
      <c r="L516" s="43"/>
      <c r="M516" s="220"/>
      <c r="N516" s="221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186</v>
      </c>
      <c r="AU516" s="16" t="s">
        <v>183</v>
      </c>
    </row>
    <row r="517" s="12" customFormat="1" ht="20.88" customHeight="1">
      <c r="A517" s="12"/>
      <c r="B517" s="187"/>
      <c r="C517" s="188"/>
      <c r="D517" s="189" t="s">
        <v>75</v>
      </c>
      <c r="E517" s="201" t="s">
        <v>542</v>
      </c>
      <c r="F517" s="201" t="s">
        <v>543</v>
      </c>
      <c r="G517" s="188"/>
      <c r="H517" s="188"/>
      <c r="I517" s="191"/>
      <c r="J517" s="202">
        <f>BK517</f>
        <v>0</v>
      </c>
      <c r="K517" s="188"/>
      <c r="L517" s="193"/>
      <c r="M517" s="194"/>
      <c r="N517" s="195"/>
      <c r="O517" s="195"/>
      <c r="P517" s="196">
        <f>SUM(P518:P519)</f>
        <v>0</v>
      </c>
      <c r="Q517" s="195"/>
      <c r="R517" s="196">
        <f>SUM(R518:R519)</f>
        <v>0</v>
      </c>
      <c r="S517" s="195"/>
      <c r="T517" s="197">
        <f>SUM(T518:T519)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98" t="s">
        <v>84</v>
      </c>
      <c r="AT517" s="199" t="s">
        <v>75</v>
      </c>
      <c r="AU517" s="199" t="s">
        <v>86</v>
      </c>
      <c r="AY517" s="198" t="s">
        <v>172</v>
      </c>
      <c r="BK517" s="200">
        <f>SUM(BK518:BK519)</f>
        <v>0</v>
      </c>
    </row>
    <row r="518" s="2" customFormat="1" ht="16.5" customHeight="1">
      <c r="A518" s="37"/>
      <c r="B518" s="38"/>
      <c r="C518" s="203" t="s">
        <v>614</v>
      </c>
      <c r="D518" s="203" t="s">
        <v>177</v>
      </c>
      <c r="E518" s="204" t="s">
        <v>545</v>
      </c>
      <c r="F518" s="205" t="s">
        <v>546</v>
      </c>
      <c r="G518" s="206" t="s">
        <v>180</v>
      </c>
      <c r="H518" s="207">
        <v>2</v>
      </c>
      <c r="I518" s="208"/>
      <c r="J518" s="209">
        <f>ROUND(I518*H518,2)</f>
        <v>0</v>
      </c>
      <c r="K518" s="205" t="s">
        <v>181</v>
      </c>
      <c r="L518" s="210"/>
      <c r="M518" s="211" t="s">
        <v>19</v>
      </c>
      <c r="N518" s="212" t="s">
        <v>47</v>
      </c>
      <c r="O518" s="83"/>
      <c r="P518" s="213">
        <f>O518*H518</f>
        <v>0</v>
      </c>
      <c r="Q518" s="213">
        <v>0</v>
      </c>
      <c r="R518" s="213">
        <f>Q518*H518</f>
        <v>0</v>
      </c>
      <c r="S518" s="213">
        <v>0</v>
      </c>
      <c r="T518" s="214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15" t="s">
        <v>182</v>
      </c>
      <c r="AT518" s="215" t="s">
        <v>177</v>
      </c>
      <c r="AU518" s="215" t="s">
        <v>183</v>
      </c>
      <c r="AY518" s="16" t="s">
        <v>172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16" t="s">
        <v>84</v>
      </c>
      <c r="BK518" s="216">
        <f>ROUND(I518*H518,2)</f>
        <v>0</v>
      </c>
      <c r="BL518" s="16" t="s">
        <v>184</v>
      </c>
      <c r="BM518" s="215" t="s">
        <v>615</v>
      </c>
    </row>
    <row r="519" s="2" customFormat="1">
      <c r="A519" s="37"/>
      <c r="B519" s="38"/>
      <c r="C519" s="39"/>
      <c r="D519" s="217" t="s">
        <v>186</v>
      </c>
      <c r="E519" s="39"/>
      <c r="F519" s="218" t="s">
        <v>548</v>
      </c>
      <c r="G519" s="39"/>
      <c r="H519" s="39"/>
      <c r="I519" s="219"/>
      <c r="J519" s="39"/>
      <c r="K519" s="39"/>
      <c r="L519" s="43"/>
      <c r="M519" s="220"/>
      <c r="N519" s="221"/>
      <c r="O519" s="83"/>
      <c r="P519" s="83"/>
      <c r="Q519" s="83"/>
      <c r="R519" s="83"/>
      <c r="S519" s="83"/>
      <c r="T519" s="84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186</v>
      </c>
      <c r="AU519" s="16" t="s">
        <v>183</v>
      </c>
    </row>
    <row r="520" s="12" customFormat="1" ht="20.88" customHeight="1">
      <c r="A520" s="12"/>
      <c r="B520" s="187"/>
      <c r="C520" s="188"/>
      <c r="D520" s="189" t="s">
        <v>75</v>
      </c>
      <c r="E520" s="201" t="s">
        <v>242</v>
      </c>
      <c r="F520" s="201" t="s">
        <v>243</v>
      </c>
      <c r="G520" s="188"/>
      <c r="H520" s="188"/>
      <c r="I520" s="191"/>
      <c r="J520" s="202">
        <f>BK520</f>
        <v>0</v>
      </c>
      <c r="K520" s="188"/>
      <c r="L520" s="193"/>
      <c r="M520" s="194"/>
      <c r="N520" s="195"/>
      <c r="O520" s="195"/>
      <c r="P520" s="196">
        <f>P521</f>
        <v>0</v>
      </c>
      <c r="Q520" s="195"/>
      <c r="R520" s="196">
        <f>R521</f>
        <v>0</v>
      </c>
      <c r="S520" s="195"/>
      <c r="T520" s="197">
        <f>T521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98" t="s">
        <v>84</v>
      </c>
      <c r="AT520" s="199" t="s">
        <v>75</v>
      </c>
      <c r="AU520" s="199" t="s">
        <v>86</v>
      </c>
      <c r="AY520" s="198" t="s">
        <v>172</v>
      </c>
      <c r="BK520" s="200">
        <f>BK521</f>
        <v>0</v>
      </c>
    </row>
    <row r="521" s="2" customFormat="1" ht="24.15" customHeight="1">
      <c r="A521" s="37"/>
      <c r="B521" s="38"/>
      <c r="C521" s="203" t="s">
        <v>616</v>
      </c>
      <c r="D521" s="203" t="s">
        <v>177</v>
      </c>
      <c r="E521" s="204" t="s">
        <v>263</v>
      </c>
      <c r="F521" s="205" t="s">
        <v>264</v>
      </c>
      <c r="G521" s="206" t="s">
        <v>180</v>
      </c>
      <c r="H521" s="207">
        <v>2</v>
      </c>
      <c r="I521" s="208"/>
      <c r="J521" s="209">
        <f>ROUND(I521*H521,2)</f>
        <v>0</v>
      </c>
      <c r="K521" s="205" t="s">
        <v>181</v>
      </c>
      <c r="L521" s="210"/>
      <c r="M521" s="211" t="s">
        <v>19</v>
      </c>
      <c r="N521" s="212" t="s">
        <v>47</v>
      </c>
      <c r="O521" s="83"/>
      <c r="P521" s="213">
        <f>O521*H521</f>
        <v>0</v>
      </c>
      <c r="Q521" s="213">
        <v>0</v>
      </c>
      <c r="R521" s="213">
        <f>Q521*H521</f>
        <v>0</v>
      </c>
      <c r="S521" s="213">
        <v>0</v>
      </c>
      <c r="T521" s="21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15" t="s">
        <v>182</v>
      </c>
      <c r="AT521" s="215" t="s">
        <v>177</v>
      </c>
      <c r="AU521" s="215" t="s">
        <v>183</v>
      </c>
      <c r="AY521" s="16" t="s">
        <v>172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16" t="s">
        <v>84</v>
      </c>
      <c r="BK521" s="216">
        <f>ROUND(I521*H521,2)</f>
        <v>0</v>
      </c>
      <c r="BL521" s="16" t="s">
        <v>184</v>
      </c>
      <c r="BM521" s="215" t="s">
        <v>617</v>
      </c>
    </row>
    <row r="522" s="12" customFormat="1" ht="22.8" customHeight="1">
      <c r="A522" s="12"/>
      <c r="B522" s="187"/>
      <c r="C522" s="188"/>
      <c r="D522" s="189" t="s">
        <v>75</v>
      </c>
      <c r="E522" s="201" t="s">
        <v>618</v>
      </c>
      <c r="F522" s="201" t="s">
        <v>619</v>
      </c>
      <c r="G522" s="188"/>
      <c r="H522" s="188"/>
      <c r="I522" s="191"/>
      <c r="J522" s="202">
        <f>BK522</f>
        <v>0</v>
      </c>
      <c r="K522" s="188"/>
      <c r="L522" s="193"/>
      <c r="M522" s="194"/>
      <c r="N522" s="195"/>
      <c r="O522" s="195"/>
      <c r="P522" s="196">
        <f>P523+P540</f>
        <v>0</v>
      </c>
      <c r="Q522" s="195"/>
      <c r="R522" s="196">
        <f>R523+R540</f>
        <v>0</v>
      </c>
      <c r="S522" s="195"/>
      <c r="T522" s="197">
        <f>T523+T540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98" t="s">
        <v>84</v>
      </c>
      <c r="AT522" s="199" t="s">
        <v>75</v>
      </c>
      <c r="AU522" s="199" t="s">
        <v>84</v>
      </c>
      <c r="AY522" s="198" t="s">
        <v>172</v>
      </c>
      <c r="BK522" s="200">
        <f>BK523+BK540</f>
        <v>0</v>
      </c>
    </row>
    <row r="523" s="12" customFormat="1" ht="20.88" customHeight="1">
      <c r="A523" s="12"/>
      <c r="B523" s="187"/>
      <c r="C523" s="188"/>
      <c r="D523" s="189" t="s">
        <v>75</v>
      </c>
      <c r="E523" s="201" t="s">
        <v>620</v>
      </c>
      <c r="F523" s="201" t="s">
        <v>344</v>
      </c>
      <c r="G523" s="188"/>
      <c r="H523" s="188"/>
      <c r="I523" s="191"/>
      <c r="J523" s="202">
        <f>BK523</f>
        <v>0</v>
      </c>
      <c r="K523" s="188"/>
      <c r="L523" s="193"/>
      <c r="M523" s="194"/>
      <c r="N523" s="195"/>
      <c r="O523" s="195"/>
      <c r="P523" s="196">
        <f>SUM(P524:P539)</f>
        <v>0</v>
      </c>
      <c r="Q523" s="195"/>
      <c r="R523" s="196">
        <f>SUM(R524:R539)</f>
        <v>0</v>
      </c>
      <c r="S523" s="195"/>
      <c r="T523" s="197">
        <f>SUM(T524:T539)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98" t="s">
        <v>84</v>
      </c>
      <c r="AT523" s="199" t="s">
        <v>75</v>
      </c>
      <c r="AU523" s="199" t="s">
        <v>86</v>
      </c>
      <c r="AY523" s="198" t="s">
        <v>172</v>
      </c>
      <c r="BK523" s="200">
        <f>SUM(BK524:BK539)</f>
        <v>0</v>
      </c>
    </row>
    <row r="524" s="2" customFormat="1" ht="16.5" customHeight="1">
      <c r="A524" s="37"/>
      <c r="B524" s="38"/>
      <c r="C524" s="203" t="s">
        <v>621</v>
      </c>
      <c r="D524" s="203" t="s">
        <v>177</v>
      </c>
      <c r="E524" s="204" t="s">
        <v>300</v>
      </c>
      <c r="F524" s="205" t="s">
        <v>301</v>
      </c>
      <c r="G524" s="206" t="s">
        <v>180</v>
      </c>
      <c r="H524" s="207">
        <v>1</v>
      </c>
      <c r="I524" s="208"/>
      <c r="J524" s="209">
        <f>ROUND(I524*H524,2)</f>
        <v>0</v>
      </c>
      <c r="K524" s="205" t="s">
        <v>181</v>
      </c>
      <c r="L524" s="210"/>
      <c r="M524" s="211" t="s">
        <v>19</v>
      </c>
      <c r="N524" s="212" t="s">
        <v>47</v>
      </c>
      <c r="O524" s="83"/>
      <c r="P524" s="213">
        <f>O524*H524</f>
        <v>0</v>
      </c>
      <c r="Q524" s="213">
        <v>0</v>
      </c>
      <c r="R524" s="213">
        <f>Q524*H524</f>
        <v>0</v>
      </c>
      <c r="S524" s="213">
        <v>0</v>
      </c>
      <c r="T524" s="214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15" t="s">
        <v>182</v>
      </c>
      <c r="AT524" s="215" t="s">
        <v>177</v>
      </c>
      <c r="AU524" s="215" t="s">
        <v>183</v>
      </c>
      <c r="AY524" s="16" t="s">
        <v>172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6" t="s">
        <v>84</v>
      </c>
      <c r="BK524" s="216">
        <f>ROUND(I524*H524,2)</f>
        <v>0</v>
      </c>
      <c r="BL524" s="16" t="s">
        <v>184</v>
      </c>
      <c r="BM524" s="215" t="s">
        <v>622</v>
      </c>
    </row>
    <row r="525" s="2" customFormat="1">
      <c r="A525" s="37"/>
      <c r="B525" s="38"/>
      <c r="C525" s="39"/>
      <c r="D525" s="217" t="s">
        <v>186</v>
      </c>
      <c r="E525" s="39"/>
      <c r="F525" s="218" t="s">
        <v>303</v>
      </c>
      <c r="G525" s="39"/>
      <c r="H525" s="39"/>
      <c r="I525" s="219"/>
      <c r="J525" s="39"/>
      <c r="K525" s="39"/>
      <c r="L525" s="43"/>
      <c r="M525" s="220"/>
      <c r="N525" s="221"/>
      <c r="O525" s="83"/>
      <c r="P525" s="83"/>
      <c r="Q525" s="83"/>
      <c r="R525" s="83"/>
      <c r="S525" s="83"/>
      <c r="T525" s="84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6" t="s">
        <v>186</v>
      </c>
      <c r="AU525" s="16" t="s">
        <v>183</v>
      </c>
    </row>
    <row r="526" s="2" customFormat="1" ht="16.5" customHeight="1">
      <c r="A526" s="37"/>
      <c r="B526" s="38"/>
      <c r="C526" s="203" t="s">
        <v>623</v>
      </c>
      <c r="D526" s="203" t="s">
        <v>177</v>
      </c>
      <c r="E526" s="204" t="s">
        <v>470</v>
      </c>
      <c r="F526" s="205" t="s">
        <v>471</v>
      </c>
      <c r="G526" s="206" t="s">
        <v>180</v>
      </c>
      <c r="H526" s="207">
        <v>1</v>
      </c>
      <c r="I526" s="208"/>
      <c r="J526" s="209">
        <f>ROUND(I526*H526,2)</f>
        <v>0</v>
      </c>
      <c r="K526" s="205" t="s">
        <v>181</v>
      </c>
      <c r="L526" s="210"/>
      <c r="M526" s="211" t="s">
        <v>19</v>
      </c>
      <c r="N526" s="212" t="s">
        <v>47</v>
      </c>
      <c r="O526" s="83"/>
      <c r="P526" s="213">
        <f>O526*H526</f>
        <v>0</v>
      </c>
      <c r="Q526" s="213">
        <v>0</v>
      </c>
      <c r="R526" s="213">
        <f>Q526*H526</f>
        <v>0</v>
      </c>
      <c r="S526" s="213">
        <v>0</v>
      </c>
      <c r="T526" s="21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15" t="s">
        <v>182</v>
      </c>
      <c r="AT526" s="215" t="s">
        <v>177</v>
      </c>
      <c r="AU526" s="215" t="s">
        <v>183</v>
      </c>
      <c r="AY526" s="16" t="s">
        <v>172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6" t="s">
        <v>84</v>
      </c>
      <c r="BK526" s="216">
        <f>ROUND(I526*H526,2)</f>
        <v>0</v>
      </c>
      <c r="BL526" s="16" t="s">
        <v>184</v>
      </c>
      <c r="BM526" s="215" t="s">
        <v>624</v>
      </c>
    </row>
    <row r="527" s="2" customFormat="1">
      <c r="A527" s="37"/>
      <c r="B527" s="38"/>
      <c r="C527" s="39"/>
      <c r="D527" s="217" t="s">
        <v>186</v>
      </c>
      <c r="E527" s="39"/>
      <c r="F527" s="218" t="s">
        <v>473</v>
      </c>
      <c r="G527" s="39"/>
      <c r="H527" s="39"/>
      <c r="I527" s="219"/>
      <c r="J527" s="39"/>
      <c r="K527" s="39"/>
      <c r="L527" s="43"/>
      <c r="M527" s="220"/>
      <c r="N527" s="221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186</v>
      </c>
      <c r="AU527" s="16" t="s">
        <v>183</v>
      </c>
    </row>
    <row r="528" s="2" customFormat="1" ht="24.15" customHeight="1">
      <c r="A528" s="37"/>
      <c r="B528" s="38"/>
      <c r="C528" s="203" t="s">
        <v>625</v>
      </c>
      <c r="D528" s="203" t="s">
        <v>177</v>
      </c>
      <c r="E528" s="204" t="s">
        <v>351</v>
      </c>
      <c r="F528" s="205" t="s">
        <v>352</v>
      </c>
      <c r="G528" s="206" t="s">
        <v>180</v>
      </c>
      <c r="H528" s="207">
        <v>1</v>
      </c>
      <c r="I528" s="208"/>
      <c r="J528" s="209">
        <f>ROUND(I528*H528,2)</f>
        <v>0</v>
      </c>
      <c r="K528" s="205" t="s">
        <v>181</v>
      </c>
      <c r="L528" s="210"/>
      <c r="M528" s="211" t="s">
        <v>19</v>
      </c>
      <c r="N528" s="212" t="s">
        <v>47</v>
      </c>
      <c r="O528" s="83"/>
      <c r="P528" s="213">
        <f>O528*H528</f>
        <v>0</v>
      </c>
      <c r="Q528" s="213">
        <v>0</v>
      </c>
      <c r="R528" s="213">
        <f>Q528*H528</f>
        <v>0</v>
      </c>
      <c r="S528" s="213">
        <v>0</v>
      </c>
      <c r="T528" s="21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15" t="s">
        <v>182</v>
      </c>
      <c r="AT528" s="215" t="s">
        <v>177</v>
      </c>
      <c r="AU528" s="215" t="s">
        <v>183</v>
      </c>
      <c r="AY528" s="16" t="s">
        <v>172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16" t="s">
        <v>84</v>
      </c>
      <c r="BK528" s="216">
        <f>ROUND(I528*H528,2)</f>
        <v>0</v>
      </c>
      <c r="BL528" s="16" t="s">
        <v>184</v>
      </c>
      <c r="BM528" s="215" t="s">
        <v>626</v>
      </c>
    </row>
    <row r="529" s="2" customFormat="1">
      <c r="A529" s="37"/>
      <c r="B529" s="38"/>
      <c r="C529" s="39"/>
      <c r="D529" s="217" t="s">
        <v>186</v>
      </c>
      <c r="E529" s="39"/>
      <c r="F529" s="218" t="s">
        <v>354</v>
      </c>
      <c r="G529" s="39"/>
      <c r="H529" s="39"/>
      <c r="I529" s="219"/>
      <c r="J529" s="39"/>
      <c r="K529" s="39"/>
      <c r="L529" s="43"/>
      <c r="M529" s="220"/>
      <c r="N529" s="221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186</v>
      </c>
      <c r="AU529" s="16" t="s">
        <v>183</v>
      </c>
    </row>
    <row r="530" s="2" customFormat="1" ht="16.5" customHeight="1">
      <c r="A530" s="37"/>
      <c r="B530" s="38"/>
      <c r="C530" s="203" t="s">
        <v>627</v>
      </c>
      <c r="D530" s="203" t="s">
        <v>177</v>
      </c>
      <c r="E530" s="204" t="s">
        <v>470</v>
      </c>
      <c r="F530" s="205" t="s">
        <v>471</v>
      </c>
      <c r="G530" s="206" t="s">
        <v>180</v>
      </c>
      <c r="H530" s="207">
        <v>1</v>
      </c>
      <c r="I530" s="208"/>
      <c r="J530" s="209">
        <f>ROUND(I530*H530,2)</f>
        <v>0</v>
      </c>
      <c r="K530" s="205" t="s">
        <v>181</v>
      </c>
      <c r="L530" s="210"/>
      <c r="M530" s="211" t="s">
        <v>19</v>
      </c>
      <c r="N530" s="212" t="s">
        <v>47</v>
      </c>
      <c r="O530" s="83"/>
      <c r="P530" s="213">
        <f>O530*H530</f>
        <v>0</v>
      </c>
      <c r="Q530" s="213">
        <v>0</v>
      </c>
      <c r="R530" s="213">
        <f>Q530*H530</f>
        <v>0</v>
      </c>
      <c r="S530" s="213">
        <v>0</v>
      </c>
      <c r="T530" s="214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15" t="s">
        <v>182</v>
      </c>
      <c r="AT530" s="215" t="s">
        <v>177</v>
      </c>
      <c r="AU530" s="215" t="s">
        <v>183</v>
      </c>
      <c r="AY530" s="16" t="s">
        <v>172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16" t="s">
        <v>84</v>
      </c>
      <c r="BK530" s="216">
        <f>ROUND(I530*H530,2)</f>
        <v>0</v>
      </c>
      <c r="BL530" s="16" t="s">
        <v>184</v>
      </c>
      <c r="BM530" s="215" t="s">
        <v>628</v>
      </c>
    </row>
    <row r="531" s="2" customFormat="1">
      <c r="A531" s="37"/>
      <c r="B531" s="38"/>
      <c r="C531" s="39"/>
      <c r="D531" s="217" t="s">
        <v>186</v>
      </c>
      <c r="E531" s="39"/>
      <c r="F531" s="218" t="s">
        <v>473</v>
      </c>
      <c r="G531" s="39"/>
      <c r="H531" s="39"/>
      <c r="I531" s="219"/>
      <c r="J531" s="39"/>
      <c r="K531" s="39"/>
      <c r="L531" s="43"/>
      <c r="M531" s="220"/>
      <c r="N531" s="221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186</v>
      </c>
      <c r="AU531" s="16" t="s">
        <v>183</v>
      </c>
    </row>
    <row r="532" s="2" customFormat="1" ht="16.5" customHeight="1">
      <c r="A532" s="37"/>
      <c r="B532" s="38"/>
      <c r="C532" s="203" t="s">
        <v>629</v>
      </c>
      <c r="D532" s="203" t="s">
        <v>177</v>
      </c>
      <c r="E532" s="204" t="s">
        <v>578</v>
      </c>
      <c r="F532" s="205" t="s">
        <v>579</v>
      </c>
      <c r="G532" s="206" t="s">
        <v>180</v>
      </c>
      <c r="H532" s="207">
        <v>2.1200000000000001</v>
      </c>
      <c r="I532" s="208"/>
      <c r="J532" s="209">
        <f>ROUND(I532*H532,2)</f>
        <v>0</v>
      </c>
      <c r="K532" s="205" t="s">
        <v>181</v>
      </c>
      <c r="L532" s="210"/>
      <c r="M532" s="211" t="s">
        <v>19</v>
      </c>
      <c r="N532" s="212" t="s">
        <v>47</v>
      </c>
      <c r="O532" s="83"/>
      <c r="P532" s="213">
        <f>O532*H532</f>
        <v>0</v>
      </c>
      <c r="Q532" s="213">
        <v>0</v>
      </c>
      <c r="R532" s="213">
        <f>Q532*H532</f>
        <v>0</v>
      </c>
      <c r="S532" s="213">
        <v>0</v>
      </c>
      <c r="T532" s="214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15" t="s">
        <v>182</v>
      </c>
      <c r="AT532" s="215" t="s">
        <v>177</v>
      </c>
      <c r="AU532" s="215" t="s">
        <v>183</v>
      </c>
      <c r="AY532" s="16" t="s">
        <v>172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6" t="s">
        <v>84</v>
      </c>
      <c r="BK532" s="216">
        <f>ROUND(I532*H532,2)</f>
        <v>0</v>
      </c>
      <c r="BL532" s="16" t="s">
        <v>184</v>
      </c>
      <c r="BM532" s="215" t="s">
        <v>630</v>
      </c>
    </row>
    <row r="533" s="2" customFormat="1">
      <c r="A533" s="37"/>
      <c r="B533" s="38"/>
      <c r="C533" s="39"/>
      <c r="D533" s="217" t="s">
        <v>186</v>
      </c>
      <c r="E533" s="39"/>
      <c r="F533" s="218" t="s">
        <v>581</v>
      </c>
      <c r="G533" s="39"/>
      <c r="H533" s="39"/>
      <c r="I533" s="219"/>
      <c r="J533" s="39"/>
      <c r="K533" s="39"/>
      <c r="L533" s="43"/>
      <c r="M533" s="220"/>
      <c r="N533" s="221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186</v>
      </c>
      <c r="AU533" s="16" t="s">
        <v>183</v>
      </c>
    </row>
    <row r="534" s="2" customFormat="1" ht="16.5" customHeight="1">
      <c r="A534" s="37"/>
      <c r="B534" s="38"/>
      <c r="C534" s="203" t="s">
        <v>631</v>
      </c>
      <c r="D534" s="203" t="s">
        <v>177</v>
      </c>
      <c r="E534" s="204" t="s">
        <v>632</v>
      </c>
      <c r="F534" s="205" t="s">
        <v>492</v>
      </c>
      <c r="G534" s="206" t="s">
        <v>180</v>
      </c>
      <c r="H534" s="207">
        <v>1</v>
      </c>
      <c r="I534" s="208"/>
      <c r="J534" s="209">
        <f>ROUND(I534*H534,2)</f>
        <v>0</v>
      </c>
      <c r="K534" s="205" t="s">
        <v>181</v>
      </c>
      <c r="L534" s="210"/>
      <c r="M534" s="211" t="s">
        <v>19</v>
      </c>
      <c r="N534" s="212" t="s">
        <v>47</v>
      </c>
      <c r="O534" s="83"/>
      <c r="P534" s="213">
        <f>O534*H534</f>
        <v>0</v>
      </c>
      <c r="Q534" s="213">
        <v>0</v>
      </c>
      <c r="R534" s="213">
        <f>Q534*H534</f>
        <v>0</v>
      </c>
      <c r="S534" s="213">
        <v>0</v>
      </c>
      <c r="T534" s="214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15" t="s">
        <v>182</v>
      </c>
      <c r="AT534" s="215" t="s">
        <v>177</v>
      </c>
      <c r="AU534" s="215" t="s">
        <v>183</v>
      </c>
      <c r="AY534" s="16" t="s">
        <v>172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16" t="s">
        <v>84</v>
      </c>
      <c r="BK534" s="216">
        <f>ROUND(I534*H534,2)</f>
        <v>0</v>
      </c>
      <c r="BL534" s="16" t="s">
        <v>184</v>
      </c>
      <c r="BM534" s="215" t="s">
        <v>633</v>
      </c>
    </row>
    <row r="535" s="2" customFormat="1">
      <c r="A535" s="37"/>
      <c r="B535" s="38"/>
      <c r="C535" s="39"/>
      <c r="D535" s="217" t="s">
        <v>186</v>
      </c>
      <c r="E535" s="39"/>
      <c r="F535" s="218" t="s">
        <v>634</v>
      </c>
      <c r="G535" s="39"/>
      <c r="H535" s="39"/>
      <c r="I535" s="219"/>
      <c r="J535" s="39"/>
      <c r="K535" s="39"/>
      <c r="L535" s="43"/>
      <c r="M535" s="220"/>
      <c r="N535" s="221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186</v>
      </c>
      <c r="AU535" s="16" t="s">
        <v>183</v>
      </c>
    </row>
    <row r="536" s="2" customFormat="1" ht="16.5" customHeight="1">
      <c r="A536" s="37"/>
      <c r="B536" s="38"/>
      <c r="C536" s="203" t="s">
        <v>635</v>
      </c>
      <c r="D536" s="203" t="s">
        <v>177</v>
      </c>
      <c r="E536" s="204" t="s">
        <v>496</v>
      </c>
      <c r="F536" s="205" t="s">
        <v>497</v>
      </c>
      <c r="G536" s="206" t="s">
        <v>180</v>
      </c>
      <c r="H536" s="207">
        <v>1</v>
      </c>
      <c r="I536" s="208"/>
      <c r="J536" s="209">
        <f>ROUND(I536*H536,2)</f>
        <v>0</v>
      </c>
      <c r="K536" s="205" t="s">
        <v>181</v>
      </c>
      <c r="L536" s="210"/>
      <c r="M536" s="211" t="s">
        <v>19</v>
      </c>
      <c r="N536" s="212" t="s">
        <v>47</v>
      </c>
      <c r="O536" s="83"/>
      <c r="P536" s="213">
        <f>O536*H536</f>
        <v>0</v>
      </c>
      <c r="Q536" s="213">
        <v>0</v>
      </c>
      <c r="R536" s="213">
        <f>Q536*H536</f>
        <v>0</v>
      </c>
      <c r="S536" s="213">
        <v>0</v>
      </c>
      <c r="T536" s="214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15" t="s">
        <v>182</v>
      </c>
      <c r="AT536" s="215" t="s">
        <v>177</v>
      </c>
      <c r="AU536" s="215" t="s">
        <v>183</v>
      </c>
      <c r="AY536" s="16" t="s">
        <v>172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6" t="s">
        <v>84</v>
      </c>
      <c r="BK536" s="216">
        <f>ROUND(I536*H536,2)</f>
        <v>0</v>
      </c>
      <c r="BL536" s="16" t="s">
        <v>184</v>
      </c>
      <c r="BM536" s="215" t="s">
        <v>636</v>
      </c>
    </row>
    <row r="537" s="2" customFormat="1">
      <c r="A537" s="37"/>
      <c r="B537" s="38"/>
      <c r="C537" s="39"/>
      <c r="D537" s="217" t="s">
        <v>186</v>
      </c>
      <c r="E537" s="39"/>
      <c r="F537" s="218" t="s">
        <v>499</v>
      </c>
      <c r="G537" s="39"/>
      <c r="H537" s="39"/>
      <c r="I537" s="219"/>
      <c r="J537" s="39"/>
      <c r="K537" s="39"/>
      <c r="L537" s="43"/>
      <c r="M537" s="220"/>
      <c r="N537" s="221"/>
      <c r="O537" s="83"/>
      <c r="P537" s="83"/>
      <c r="Q537" s="83"/>
      <c r="R537" s="83"/>
      <c r="S537" s="83"/>
      <c r="T537" s="84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186</v>
      </c>
      <c r="AU537" s="16" t="s">
        <v>183</v>
      </c>
    </row>
    <row r="538" s="2" customFormat="1" ht="16.5" customHeight="1">
      <c r="A538" s="37"/>
      <c r="B538" s="38"/>
      <c r="C538" s="203" t="s">
        <v>637</v>
      </c>
      <c r="D538" s="203" t="s">
        <v>177</v>
      </c>
      <c r="E538" s="204" t="s">
        <v>496</v>
      </c>
      <c r="F538" s="205" t="s">
        <v>497</v>
      </c>
      <c r="G538" s="206" t="s">
        <v>180</v>
      </c>
      <c r="H538" s="207">
        <v>1</v>
      </c>
      <c r="I538" s="208"/>
      <c r="J538" s="209">
        <f>ROUND(I538*H538,2)</f>
        <v>0</v>
      </c>
      <c r="K538" s="205" t="s">
        <v>181</v>
      </c>
      <c r="L538" s="210"/>
      <c r="M538" s="211" t="s">
        <v>19</v>
      </c>
      <c r="N538" s="212" t="s">
        <v>47</v>
      </c>
      <c r="O538" s="83"/>
      <c r="P538" s="213">
        <f>O538*H538</f>
        <v>0</v>
      </c>
      <c r="Q538" s="213">
        <v>0</v>
      </c>
      <c r="R538" s="213">
        <f>Q538*H538</f>
        <v>0</v>
      </c>
      <c r="S538" s="213">
        <v>0</v>
      </c>
      <c r="T538" s="21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15" t="s">
        <v>182</v>
      </c>
      <c r="AT538" s="215" t="s">
        <v>177</v>
      </c>
      <c r="AU538" s="215" t="s">
        <v>183</v>
      </c>
      <c r="AY538" s="16" t="s">
        <v>172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6" t="s">
        <v>84</v>
      </c>
      <c r="BK538" s="216">
        <f>ROUND(I538*H538,2)</f>
        <v>0</v>
      </c>
      <c r="BL538" s="16" t="s">
        <v>184</v>
      </c>
      <c r="BM538" s="215" t="s">
        <v>638</v>
      </c>
    </row>
    <row r="539" s="2" customFormat="1">
      <c r="A539" s="37"/>
      <c r="B539" s="38"/>
      <c r="C539" s="39"/>
      <c r="D539" s="217" t="s">
        <v>186</v>
      </c>
      <c r="E539" s="39"/>
      <c r="F539" s="218" t="s">
        <v>499</v>
      </c>
      <c r="G539" s="39"/>
      <c r="H539" s="39"/>
      <c r="I539" s="219"/>
      <c r="J539" s="39"/>
      <c r="K539" s="39"/>
      <c r="L539" s="43"/>
      <c r="M539" s="220"/>
      <c r="N539" s="221"/>
      <c r="O539" s="83"/>
      <c r="P539" s="83"/>
      <c r="Q539" s="83"/>
      <c r="R539" s="83"/>
      <c r="S539" s="83"/>
      <c r="T539" s="84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186</v>
      </c>
      <c r="AU539" s="16" t="s">
        <v>183</v>
      </c>
    </row>
    <row r="540" s="12" customFormat="1" ht="20.88" customHeight="1">
      <c r="A540" s="12"/>
      <c r="B540" s="187"/>
      <c r="C540" s="188"/>
      <c r="D540" s="189" t="s">
        <v>75</v>
      </c>
      <c r="E540" s="201" t="s">
        <v>242</v>
      </c>
      <c r="F540" s="201" t="s">
        <v>243</v>
      </c>
      <c r="G540" s="188"/>
      <c r="H540" s="188"/>
      <c r="I540" s="191"/>
      <c r="J540" s="202">
        <f>BK540</f>
        <v>0</v>
      </c>
      <c r="K540" s="188"/>
      <c r="L540" s="193"/>
      <c r="M540" s="194"/>
      <c r="N540" s="195"/>
      <c r="O540" s="195"/>
      <c r="P540" s="196">
        <f>P541</f>
        <v>0</v>
      </c>
      <c r="Q540" s="195"/>
      <c r="R540" s="196">
        <f>R541</f>
        <v>0</v>
      </c>
      <c r="S540" s="195"/>
      <c r="T540" s="197">
        <f>T541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198" t="s">
        <v>84</v>
      </c>
      <c r="AT540" s="199" t="s">
        <v>75</v>
      </c>
      <c r="AU540" s="199" t="s">
        <v>86</v>
      </c>
      <c r="AY540" s="198" t="s">
        <v>172</v>
      </c>
      <c r="BK540" s="200">
        <f>BK541</f>
        <v>0</v>
      </c>
    </row>
    <row r="541" s="2" customFormat="1" ht="24.15" customHeight="1">
      <c r="A541" s="37"/>
      <c r="B541" s="38"/>
      <c r="C541" s="203" t="s">
        <v>639</v>
      </c>
      <c r="D541" s="203" t="s">
        <v>177</v>
      </c>
      <c r="E541" s="204" t="s">
        <v>263</v>
      </c>
      <c r="F541" s="205" t="s">
        <v>264</v>
      </c>
      <c r="G541" s="206" t="s">
        <v>180</v>
      </c>
      <c r="H541" s="207">
        <v>5</v>
      </c>
      <c r="I541" s="208"/>
      <c r="J541" s="209">
        <f>ROUND(I541*H541,2)</f>
        <v>0</v>
      </c>
      <c r="K541" s="205" t="s">
        <v>181</v>
      </c>
      <c r="L541" s="210"/>
      <c r="M541" s="211" t="s">
        <v>19</v>
      </c>
      <c r="N541" s="212" t="s">
        <v>47</v>
      </c>
      <c r="O541" s="83"/>
      <c r="P541" s="213">
        <f>O541*H541</f>
        <v>0</v>
      </c>
      <c r="Q541" s="213">
        <v>0</v>
      </c>
      <c r="R541" s="213">
        <f>Q541*H541</f>
        <v>0</v>
      </c>
      <c r="S541" s="213">
        <v>0</v>
      </c>
      <c r="T541" s="214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15" t="s">
        <v>182</v>
      </c>
      <c r="AT541" s="215" t="s">
        <v>177</v>
      </c>
      <c r="AU541" s="215" t="s">
        <v>183</v>
      </c>
      <c r="AY541" s="16" t="s">
        <v>172</v>
      </c>
      <c r="BE541" s="216">
        <f>IF(N541="základní",J541,0)</f>
        <v>0</v>
      </c>
      <c r="BF541" s="216">
        <f>IF(N541="snížená",J541,0)</f>
        <v>0</v>
      </c>
      <c r="BG541" s="216">
        <f>IF(N541="zákl. přenesená",J541,0)</f>
        <v>0</v>
      </c>
      <c r="BH541" s="216">
        <f>IF(N541="sníž. přenesená",J541,0)</f>
        <v>0</v>
      </c>
      <c r="BI541" s="216">
        <f>IF(N541="nulová",J541,0)</f>
        <v>0</v>
      </c>
      <c r="BJ541" s="16" t="s">
        <v>84</v>
      </c>
      <c r="BK541" s="216">
        <f>ROUND(I541*H541,2)</f>
        <v>0</v>
      </c>
      <c r="BL541" s="16" t="s">
        <v>184</v>
      </c>
      <c r="BM541" s="215" t="s">
        <v>640</v>
      </c>
    </row>
    <row r="542" s="12" customFormat="1" ht="25.92" customHeight="1">
      <c r="A542" s="12"/>
      <c r="B542" s="187"/>
      <c r="C542" s="188"/>
      <c r="D542" s="189" t="s">
        <v>75</v>
      </c>
      <c r="E542" s="190" t="s">
        <v>641</v>
      </c>
      <c r="F542" s="190" t="s">
        <v>642</v>
      </c>
      <c r="G542" s="188"/>
      <c r="H542" s="188"/>
      <c r="I542" s="191"/>
      <c r="J542" s="192">
        <f>BK542</f>
        <v>0</v>
      </c>
      <c r="K542" s="188"/>
      <c r="L542" s="193"/>
      <c r="M542" s="194"/>
      <c r="N542" s="195"/>
      <c r="O542" s="195"/>
      <c r="P542" s="196">
        <f>P543+P562+P598+P636+P675+P697+P729+P741</f>
        <v>0</v>
      </c>
      <c r="Q542" s="195"/>
      <c r="R542" s="196">
        <f>R543+R562+R598+R636+R675+R697+R729+R741</f>
        <v>0</v>
      </c>
      <c r="S542" s="195"/>
      <c r="T542" s="197">
        <f>T543+T562+T598+T636+T675+T697+T729+T741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98" t="s">
        <v>84</v>
      </c>
      <c r="AT542" s="199" t="s">
        <v>75</v>
      </c>
      <c r="AU542" s="199" t="s">
        <v>76</v>
      </c>
      <c r="AY542" s="198" t="s">
        <v>172</v>
      </c>
      <c r="BK542" s="200">
        <f>BK543+BK562+BK598+BK636+BK675+BK697+BK729+BK741</f>
        <v>0</v>
      </c>
    </row>
    <row r="543" s="12" customFormat="1" ht="22.8" customHeight="1">
      <c r="A543" s="12"/>
      <c r="B543" s="187"/>
      <c r="C543" s="188"/>
      <c r="D543" s="189" t="s">
        <v>75</v>
      </c>
      <c r="E543" s="201" t="s">
        <v>643</v>
      </c>
      <c r="F543" s="201" t="s">
        <v>644</v>
      </c>
      <c r="G543" s="188"/>
      <c r="H543" s="188"/>
      <c r="I543" s="191"/>
      <c r="J543" s="202">
        <f>BK543</f>
        <v>0</v>
      </c>
      <c r="K543" s="188"/>
      <c r="L543" s="193"/>
      <c r="M543" s="194"/>
      <c r="N543" s="195"/>
      <c r="O543" s="195"/>
      <c r="P543" s="196">
        <f>P544+P547+P554</f>
        <v>0</v>
      </c>
      <c r="Q543" s="195"/>
      <c r="R543" s="196">
        <f>R544+R547+R554</f>
        <v>0</v>
      </c>
      <c r="S543" s="195"/>
      <c r="T543" s="197">
        <f>T544+T547+T554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198" t="s">
        <v>84</v>
      </c>
      <c r="AT543" s="199" t="s">
        <v>75</v>
      </c>
      <c r="AU543" s="199" t="s">
        <v>84</v>
      </c>
      <c r="AY543" s="198" t="s">
        <v>172</v>
      </c>
      <c r="BK543" s="200">
        <f>BK544+BK547+BK554</f>
        <v>0</v>
      </c>
    </row>
    <row r="544" s="12" customFormat="1" ht="20.88" customHeight="1">
      <c r="A544" s="12"/>
      <c r="B544" s="187"/>
      <c r="C544" s="188"/>
      <c r="D544" s="189" t="s">
        <v>75</v>
      </c>
      <c r="E544" s="201" t="s">
        <v>369</v>
      </c>
      <c r="F544" s="201" t="s">
        <v>370</v>
      </c>
      <c r="G544" s="188"/>
      <c r="H544" s="188"/>
      <c r="I544" s="191"/>
      <c r="J544" s="202">
        <f>BK544</f>
        <v>0</v>
      </c>
      <c r="K544" s="188"/>
      <c r="L544" s="193"/>
      <c r="M544" s="194"/>
      <c r="N544" s="195"/>
      <c r="O544" s="195"/>
      <c r="P544" s="196">
        <f>SUM(P545:P546)</f>
        <v>0</v>
      </c>
      <c r="Q544" s="195"/>
      <c r="R544" s="196">
        <f>SUM(R545:R546)</f>
        <v>0</v>
      </c>
      <c r="S544" s="195"/>
      <c r="T544" s="197">
        <f>SUM(T545:T546)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98" t="s">
        <v>84</v>
      </c>
      <c r="AT544" s="199" t="s">
        <v>75</v>
      </c>
      <c r="AU544" s="199" t="s">
        <v>86</v>
      </c>
      <c r="AY544" s="198" t="s">
        <v>172</v>
      </c>
      <c r="BK544" s="200">
        <f>SUM(BK545:BK546)</f>
        <v>0</v>
      </c>
    </row>
    <row r="545" s="2" customFormat="1" ht="16.5" customHeight="1">
      <c r="A545" s="37"/>
      <c r="B545" s="38"/>
      <c r="C545" s="203" t="s">
        <v>645</v>
      </c>
      <c r="D545" s="203" t="s">
        <v>177</v>
      </c>
      <c r="E545" s="204" t="s">
        <v>545</v>
      </c>
      <c r="F545" s="205" t="s">
        <v>546</v>
      </c>
      <c r="G545" s="206" t="s">
        <v>180</v>
      </c>
      <c r="H545" s="207">
        <v>4</v>
      </c>
      <c r="I545" s="208"/>
      <c r="J545" s="209">
        <f>ROUND(I545*H545,2)</f>
        <v>0</v>
      </c>
      <c r="K545" s="205" t="s">
        <v>181</v>
      </c>
      <c r="L545" s="210"/>
      <c r="M545" s="211" t="s">
        <v>19</v>
      </c>
      <c r="N545" s="212" t="s">
        <v>47</v>
      </c>
      <c r="O545" s="83"/>
      <c r="P545" s="213">
        <f>O545*H545</f>
        <v>0</v>
      </c>
      <c r="Q545" s="213">
        <v>0</v>
      </c>
      <c r="R545" s="213">
        <f>Q545*H545</f>
        <v>0</v>
      </c>
      <c r="S545" s="213">
        <v>0</v>
      </c>
      <c r="T545" s="214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15" t="s">
        <v>182</v>
      </c>
      <c r="AT545" s="215" t="s">
        <v>177</v>
      </c>
      <c r="AU545" s="215" t="s">
        <v>183</v>
      </c>
      <c r="AY545" s="16" t="s">
        <v>172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6" t="s">
        <v>84</v>
      </c>
      <c r="BK545" s="216">
        <f>ROUND(I545*H545,2)</f>
        <v>0</v>
      </c>
      <c r="BL545" s="16" t="s">
        <v>184</v>
      </c>
      <c r="BM545" s="215" t="s">
        <v>646</v>
      </c>
    </row>
    <row r="546" s="2" customFormat="1">
      <c r="A546" s="37"/>
      <c r="B546" s="38"/>
      <c r="C546" s="39"/>
      <c r="D546" s="217" t="s">
        <v>186</v>
      </c>
      <c r="E546" s="39"/>
      <c r="F546" s="218" t="s">
        <v>548</v>
      </c>
      <c r="G546" s="39"/>
      <c r="H546" s="39"/>
      <c r="I546" s="219"/>
      <c r="J546" s="39"/>
      <c r="K546" s="39"/>
      <c r="L546" s="43"/>
      <c r="M546" s="220"/>
      <c r="N546" s="221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186</v>
      </c>
      <c r="AU546" s="16" t="s">
        <v>183</v>
      </c>
    </row>
    <row r="547" s="12" customFormat="1" ht="20.88" customHeight="1">
      <c r="A547" s="12"/>
      <c r="B547" s="187"/>
      <c r="C547" s="188"/>
      <c r="D547" s="189" t="s">
        <v>75</v>
      </c>
      <c r="E547" s="201" t="s">
        <v>216</v>
      </c>
      <c r="F547" s="201" t="s">
        <v>217</v>
      </c>
      <c r="G547" s="188"/>
      <c r="H547" s="188"/>
      <c r="I547" s="191"/>
      <c r="J547" s="202">
        <f>BK547</f>
        <v>0</v>
      </c>
      <c r="K547" s="188"/>
      <c r="L547" s="193"/>
      <c r="M547" s="194"/>
      <c r="N547" s="195"/>
      <c r="O547" s="195"/>
      <c r="P547" s="196">
        <f>SUM(P548:P553)</f>
        <v>0</v>
      </c>
      <c r="Q547" s="195"/>
      <c r="R547" s="196">
        <f>SUM(R548:R553)</f>
        <v>0</v>
      </c>
      <c r="S547" s="195"/>
      <c r="T547" s="197">
        <f>SUM(T548:T553)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198" t="s">
        <v>84</v>
      </c>
      <c r="AT547" s="199" t="s">
        <v>75</v>
      </c>
      <c r="AU547" s="199" t="s">
        <v>86</v>
      </c>
      <c r="AY547" s="198" t="s">
        <v>172</v>
      </c>
      <c r="BK547" s="200">
        <f>SUM(BK548:BK553)</f>
        <v>0</v>
      </c>
    </row>
    <row r="548" s="2" customFormat="1" ht="16.5" customHeight="1">
      <c r="A548" s="37"/>
      <c r="B548" s="38"/>
      <c r="C548" s="203" t="s">
        <v>647</v>
      </c>
      <c r="D548" s="203" t="s">
        <v>177</v>
      </c>
      <c r="E548" s="204" t="s">
        <v>648</v>
      </c>
      <c r="F548" s="205" t="s">
        <v>179</v>
      </c>
      <c r="G548" s="206" t="s">
        <v>180</v>
      </c>
      <c r="H548" s="207">
        <v>1</v>
      </c>
      <c r="I548" s="208"/>
      <c r="J548" s="209">
        <f>ROUND(I548*H548,2)</f>
        <v>0</v>
      </c>
      <c r="K548" s="205" t="s">
        <v>181</v>
      </c>
      <c r="L548" s="210"/>
      <c r="M548" s="211" t="s">
        <v>19</v>
      </c>
      <c r="N548" s="212" t="s">
        <v>47</v>
      </c>
      <c r="O548" s="83"/>
      <c r="P548" s="213">
        <f>O548*H548</f>
        <v>0</v>
      </c>
      <c r="Q548" s="213">
        <v>0</v>
      </c>
      <c r="R548" s="213">
        <f>Q548*H548</f>
        <v>0</v>
      </c>
      <c r="S548" s="213">
        <v>0</v>
      </c>
      <c r="T548" s="21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15" t="s">
        <v>182</v>
      </c>
      <c r="AT548" s="215" t="s">
        <v>177</v>
      </c>
      <c r="AU548" s="215" t="s">
        <v>183</v>
      </c>
      <c r="AY548" s="16" t="s">
        <v>172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6" t="s">
        <v>84</v>
      </c>
      <c r="BK548" s="216">
        <f>ROUND(I548*H548,2)</f>
        <v>0</v>
      </c>
      <c r="BL548" s="16" t="s">
        <v>184</v>
      </c>
      <c r="BM548" s="215" t="s">
        <v>649</v>
      </c>
    </row>
    <row r="549" s="2" customFormat="1">
      <c r="A549" s="37"/>
      <c r="B549" s="38"/>
      <c r="C549" s="39"/>
      <c r="D549" s="217" t="s">
        <v>186</v>
      </c>
      <c r="E549" s="39"/>
      <c r="F549" s="218" t="s">
        <v>650</v>
      </c>
      <c r="G549" s="39"/>
      <c r="H549" s="39"/>
      <c r="I549" s="219"/>
      <c r="J549" s="39"/>
      <c r="K549" s="39"/>
      <c r="L549" s="43"/>
      <c r="M549" s="220"/>
      <c r="N549" s="221"/>
      <c r="O549" s="83"/>
      <c r="P549" s="83"/>
      <c r="Q549" s="83"/>
      <c r="R549" s="83"/>
      <c r="S549" s="83"/>
      <c r="T549" s="84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6" t="s">
        <v>186</v>
      </c>
      <c r="AU549" s="16" t="s">
        <v>183</v>
      </c>
    </row>
    <row r="550" s="2" customFormat="1" ht="24.15" customHeight="1">
      <c r="A550" s="37"/>
      <c r="B550" s="38"/>
      <c r="C550" s="203" t="s">
        <v>651</v>
      </c>
      <c r="D550" s="203" t="s">
        <v>177</v>
      </c>
      <c r="E550" s="204" t="s">
        <v>188</v>
      </c>
      <c r="F550" s="205" t="s">
        <v>189</v>
      </c>
      <c r="G550" s="206" t="s">
        <v>180</v>
      </c>
      <c r="H550" s="207">
        <v>1</v>
      </c>
      <c r="I550" s="208"/>
      <c r="J550" s="209">
        <f>ROUND(I550*H550,2)</f>
        <v>0</v>
      </c>
      <c r="K550" s="205" t="s">
        <v>181</v>
      </c>
      <c r="L550" s="210"/>
      <c r="M550" s="211" t="s">
        <v>19</v>
      </c>
      <c r="N550" s="212" t="s">
        <v>47</v>
      </c>
      <c r="O550" s="83"/>
      <c r="P550" s="213">
        <f>O550*H550</f>
        <v>0</v>
      </c>
      <c r="Q550" s="213">
        <v>0</v>
      </c>
      <c r="R550" s="213">
        <f>Q550*H550</f>
        <v>0</v>
      </c>
      <c r="S550" s="213">
        <v>0</v>
      </c>
      <c r="T550" s="214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15" t="s">
        <v>182</v>
      </c>
      <c r="AT550" s="215" t="s">
        <v>177</v>
      </c>
      <c r="AU550" s="215" t="s">
        <v>183</v>
      </c>
      <c r="AY550" s="16" t="s">
        <v>172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16" t="s">
        <v>84</v>
      </c>
      <c r="BK550" s="216">
        <f>ROUND(I550*H550,2)</f>
        <v>0</v>
      </c>
      <c r="BL550" s="16" t="s">
        <v>184</v>
      </c>
      <c r="BM550" s="215" t="s">
        <v>652</v>
      </c>
    </row>
    <row r="551" s="2" customFormat="1">
      <c r="A551" s="37"/>
      <c r="B551" s="38"/>
      <c r="C551" s="39"/>
      <c r="D551" s="217" t="s">
        <v>186</v>
      </c>
      <c r="E551" s="39"/>
      <c r="F551" s="218" t="s">
        <v>191</v>
      </c>
      <c r="G551" s="39"/>
      <c r="H551" s="39"/>
      <c r="I551" s="219"/>
      <c r="J551" s="39"/>
      <c r="K551" s="39"/>
      <c r="L551" s="43"/>
      <c r="M551" s="220"/>
      <c r="N551" s="221"/>
      <c r="O551" s="83"/>
      <c r="P551" s="83"/>
      <c r="Q551" s="83"/>
      <c r="R551" s="83"/>
      <c r="S551" s="83"/>
      <c r="T551" s="84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16" t="s">
        <v>186</v>
      </c>
      <c r="AU551" s="16" t="s">
        <v>183</v>
      </c>
    </row>
    <row r="552" s="2" customFormat="1" ht="16.5" customHeight="1">
      <c r="A552" s="37"/>
      <c r="B552" s="38"/>
      <c r="C552" s="203" t="s">
        <v>653</v>
      </c>
      <c r="D552" s="203" t="s">
        <v>177</v>
      </c>
      <c r="E552" s="204" t="s">
        <v>654</v>
      </c>
      <c r="F552" s="205" t="s">
        <v>193</v>
      </c>
      <c r="G552" s="206" t="s">
        <v>180</v>
      </c>
      <c r="H552" s="207">
        <v>1.9199999999999999</v>
      </c>
      <c r="I552" s="208"/>
      <c r="J552" s="209">
        <f>ROUND(I552*H552,2)</f>
        <v>0</v>
      </c>
      <c r="K552" s="205" t="s">
        <v>181</v>
      </c>
      <c r="L552" s="210"/>
      <c r="M552" s="211" t="s">
        <v>19</v>
      </c>
      <c r="N552" s="212" t="s">
        <v>47</v>
      </c>
      <c r="O552" s="83"/>
      <c r="P552" s="213">
        <f>O552*H552</f>
        <v>0</v>
      </c>
      <c r="Q552" s="213">
        <v>0</v>
      </c>
      <c r="R552" s="213">
        <f>Q552*H552</f>
        <v>0</v>
      </c>
      <c r="S552" s="213">
        <v>0</v>
      </c>
      <c r="T552" s="214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15" t="s">
        <v>182</v>
      </c>
      <c r="AT552" s="215" t="s">
        <v>177</v>
      </c>
      <c r="AU552" s="215" t="s">
        <v>183</v>
      </c>
      <c r="AY552" s="16" t="s">
        <v>172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16" t="s">
        <v>84</v>
      </c>
      <c r="BK552" s="216">
        <f>ROUND(I552*H552,2)</f>
        <v>0</v>
      </c>
      <c r="BL552" s="16" t="s">
        <v>184</v>
      </c>
      <c r="BM552" s="215" t="s">
        <v>655</v>
      </c>
    </row>
    <row r="553" s="2" customFormat="1">
      <c r="A553" s="37"/>
      <c r="B553" s="38"/>
      <c r="C553" s="39"/>
      <c r="D553" s="217" t="s">
        <v>186</v>
      </c>
      <c r="E553" s="39"/>
      <c r="F553" s="218" t="s">
        <v>656</v>
      </c>
      <c r="G553" s="39"/>
      <c r="H553" s="39"/>
      <c r="I553" s="219"/>
      <c r="J553" s="39"/>
      <c r="K553" s="39"/>
      <c r="L553" s="43"/>
      <c r="M553" s="220"/>
      <c r="N553" s="221"/>
      <c r="O553" s="83"/>
      <c r="P553" s="83"/>
      <c r="Q553" s="83"/>
      <c r="R553" s="83"/>
      <c r="S553" s="83"/>
      <c r="T553" s="84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186</v>
      </c>
      <c r="AU553" s="16" t="s">
        <v>183</v>
      </c>
    </row>
    <row r="554" s="12" customFormat="1" ht="20.88" customHeight="1">
      <c r="A554" s="12"/>
      <c r="B554" s="187"/>
      <c r="C554" s="188"/>
      <c r="D554" s="189" t="s">
        <v>75</v>
      </c>
      <c r="E554" s="201" t="s">
        <v>216</v>
      </c>
      <c r="F554" s="201" t="s">
        <v>217</v>
      </c>
      <c r="G554" s="188"/>
      <c r="H554" s="188"/>
      <c r="I554" s="191"/>
      <c r="J554" s="202">
        <f>BK554</f>
        <v>0</v>
      </c>
      <c r="K554" s="188"/>
      <c r="L554" s="193"/>
      <c r="M554" s="194"/>
      <c r="N554" s="195"/>
      <c r="O554" s="195"/>
      <c r="P554" s="196">
        <f>SUM(P555:P561)</f>
        <v>0</v>
      </c>
      <c r="Q554" s="195"/>
      <c r="R554" s="196">
        <f>SUM(R555:R561)</f>
        <v>0</v>
      </c>
      <c r="S554" s="195"/>
      <c r="T554" s="197">
        <f>SUM(T555:T561)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8" t="s">
        <v>84</v>
      </c>
      <c r="AT554" s="199" t="s">
        <v>75</v>
      </c>
      <c r="AU554" s="199" t="s">
        <v>86</v>
      </c>
      <c r="AY554" s="198" t="s">
        <v>172</v>
      </c>
      <c r="BK554" s="200">
        <f>SUM(BK555:BK561)</f>
        <v>0</v>
      </c>
    </row>
    <row r="555" s="2" customFormat="1" ht="16.5" customHeight="1">
      <c r="A555" s="37"/>
      <c r="B555" s="38"/>
      <c r="C555" s="203" t="s">
        <v>657</v>
      </c>
      <c r="D555" s="203" t="s">
        <v>177</v>
      </c>
      <c r="E555" s="204" t="s">
        <v>300</v>
      </c>
      <c r="F555" s="205" t="s">
        <v>301</v>
      </c>
      <c r="G555" s="206" t="s">
        <v>180</v>
      </c>
      <c r="H555" s="207">
        <v>2</v>
      </c>
      <c r="I555" s="208"/>
      <c r="J555" s="209">
        <f>ROUND(I555*H555,2)</f>
        <v>0</v>
      </c>
      <c r="K555" s="205" t="s">
        <v>181</v>
      </c>
      <c r="L555" s="210"/>
      <c r="M555" s="211" t="s">
        <v>19</v>
      </c>
      <c r="N555" s="212" t="s">
        <v>47</v>
      </c>
      <c r="O555" s="83"/>
      <c r="P555" s="213">
        <f>O555*H555</f>
        <v>0</v>
      </c>
      <c r="Q555" s="213">
        <v>0</v>
      </c>
      <c r="R555" s="213">
        <f>Q555*H555</f>
        <v>0</v>
      </c>
      <c r="S555" s="213">
        <v>0</v>
      </c>
      <c r="T555" s="214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15" t="s">
        <v>182</v>
      </c>
      <c r="AT555" s="215" t="s">
        <v>177</v>
      </c>
      <c r="AU555" s="215" t="s">
        <v>183</v>
      </c>
      <c r="AY555" s="16" t="s">
        <v>172</v>
      </c>
      <c r="BE555" s="216">
        <f>IF(N555="základní",J555,0)</f>
        <v>0</v>
      </c>
      <c r="BF555" s="216">
        <f>IF(N555="snížená",J555,0)</f>
        <v>0</v>
      </c>
      <c r="BG555" s="216">
        <f>IF(N555="zákl. přenesená",J555,0)</f>
        <v>0</v>
      </c>
      <c r="BH555" s="216">
        <f>IF(N555="sníž. přenesená",J555,0)</f>
        <v>0</v>
      </c>
      <c r="BI555" s="216">
        <f>IF(N555="nulová",J555,0)</f>
        <v>0</v>
      </c>
      <c r="BJ555" s="16" t="s">
        <v>84</v>
      </c>
      <c r="BK555" s="216">
        <f>ROUND(I555*H555,2)</f>
        <v>0</v>
      </c>
      <c r="BL555" s="16" t="s">
        <v>184</v>
      </c>
      <c r="BM555" s="215" t="s">
        <v>658</v>
      </c>
    </row>
    <row r="556" s="2" customFormat="1">
      <c r="A556" s="37"/>
      <c r="B556" s="38"/>
      <c r="C556" s="39"/>
      <c r="D556" s="217" t="s">
        <v>186</v>
      </c>
      <c r="E556" s="39"/>
      <c r="F556" s="218" t="s">
        <v>303</v>
      </c>
      <c r="G556" s="39"/>
      <c r="H556" s="39"/>
      <c r="I556" s="219"/>
      <c r="J556" s="39"/>
      <c r="K556" s="39"/>
      <c r="L556" s="43"/>
      <c r="M556" s="220"/>
      <c r="N556" s="221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186</v>
      </c>
      <c r="AU556" s="16" t="s">
        <v>183</v>
      </c>
    </row>
    <row r="557" s="2" customFormat="1" ht="16.5" customHeight="1">
      <c r="A557" s="37"/>
      <c r="B557" s="38"/>
      <c r="C557" s="203" t="s">
        <v>659</v>
      </c>
      <c r="D557" s="203" t="s">
        <v>177</v>
      </c>
      <c r="E557" s="204" t="s">
        <v>660</v>
      </c>
      <c r="F557" s="205" t="s">
        <v>661</v>
      </c>
      <c r="G557" s="206" t="s">
        <v>180</v>
      </c>
      <c r="H557" s="207">
        <v>2</v>
      </c>
      <c r="I557" s="208"/>
      <c r="J557" s="209">
        <f>ROUND(I557*H557,2)</f>
        <v>0</v>
      </c>
      <c r="K557" s="205" t="s">
        <v>181</v>
      </c>
      <c r="L557" s="210"/>
      <c r="M557" s="211" t="s">
        <v>19</v>
      </c>
      <c r="N557" s="212" t="s">
        <v>47</v>
      </c>
      <c r="O557" s="83"/>
      <c r="P557" s="213">
        <f>O557*H557</f>
        <v>0</v>
      </c>
      <c r="Q557" s="213">
        <v>0</v>
      </c>
      <c r="R557" s="213">
        <f>Q557*H557</f>
        <v>0</v>
      </c>
      <c r="S557" s="213">
        <v>0</v>
      </c>
      <c r="T557" s="214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15" t="s">
        <v>182</v>
      </c>
      <c r="AT557" s="215" t="s">
        <v>177</v>
      </c>
      <c r="AU557" s="215" t="s">
        <v>183</v>
      </c>
      <c r="AY557" s="16" t="s">
        <v>172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6" t="s">
        <v>84</v>
      </c>
      <c r="BK557" s="216">
        <f>ROUND(I557*H557,2)</f>
        <v>0</v>
      </c>
      <c r="BL557" s="16" t="s">
        <v>184</v>
      </c>
      <c r="BM557" s="215" t="s">
        <v>662</v>
      </c>
    </row>
    <row r="558" s="2" customFormat="1" ht="16.5" customHeight="1">
      <c r="A558" s="37"/>
      <c r="B558" s="38"/>
      <c r="C558" s="203" t="s">
        <v>663</v>
      </c>
      <c r="D558" s="203" t="s">
        <v>177</v>
      </c>
      <c r="E558" s="204" t="s">
        <v>192</v>
      </c>
      <c r="F558" s="205" t="s">
        <v>193</v>
      </c>
      <c r="G558" s="206" t="s">
        <v>180</v>
      </c>
      <c r="H558" s="207">
        <v>1.52</v>
      </c>
      <c r="I558" s="208"/>
      <c r="J558" s="209">
        <f>ROUND(I558*H558,2)</f>
        <v>0</v>
      </c>
      <c r="K558" s="205" t="s">
        <v>181</v>
      </c>
      <c r="L558" s="210"/>
      <c r="M558" s="211" t="s">
        <v>19</v>
      </c>
      <c r="N558" s="212" t="s">
        <v>47</v>
      </c>
      <c r="O558" s="83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15" t="s">
        <v>182</v>
      </c>
      <c r="AT558" s="215" t="s">
        <v>177</v>
      </c>
      <c r="AU558" s="215" t="s">
        <v>183</v>
      </c>
      <c r="AY558" s="16" t="s">
        <v>172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6" t="s">
        <v>84</v>
      </c>
      <c r="BK558" s="216">
        <f>ROUND(I558*H558,2)</f>
        <v>0</v>
      </c>
      <c r="BL558" s="16" t="s">
        <v>184</v>
      </c>
      <c r="BM558" s="215" t="s">
        <v>664</v>
      </c>
    </row>
    <row r="559" s="2" customFormat="1">
      <c r="A559" s="37"/>
      <c r="B559" s="38"/>
      <c r="C559" s="39"/>
      <c r="D559" s="217" t="s">
        <v>186</v>
      </c>
      <c r="E559" s="39"/>
      <c r="F559" s="218" t="s">
        <v>195</v>
      </c>
      <c r="G559" s="39"/>
      <c r="H559" s="39"/>
      <c r="I559" s="219"/>
      <c r="J559" s="39"/>
      <c r="K559" s="39"/>
      <c r="L559" s="43"/>
      <c r="M559" s="220"/>
      <c r="N559" s="221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186</v>
      </c>
      <c r="AU559" s="16" t="s">
        <v>183</v>
      </c>
    </row>
    <row r="560" s="2" customFormat="1" ht="16.5" customHeight="1">
      <c r="A560" s="37"/>
      <c r="B560" s="38"/>
      <c r="C560" s="203" t="s">
        <v>665</v>
      </c>
      <c r="D560" s="203" t="s">
        <v>177</v>
      </c>
      <c r="E560" s="204" t="s">
        <v>192</v>
      </c>
      <c r="F560" s="205" t="s">
        <v>193</v>
      </c>
      <c r="G560" s="206" t="s">
        <v>180</v>
      </c>
      <c r="H560" s="207">
        <v>1.52</v>
      </c>
      <c r="I560" s="208"/>
      <c r="J560" s="209">
        <f>ROUND(I560*H560,2)</f>
        <v>0</v>
      </c>
      <c r="K560" s="205" t="s">
        <v>181</v>
      </c>
      <c r="L560" s="210"/>
      <c r="M560" s="211" t="s">
        <v>19</v>
      </c>
      <c r="N560" s="212" t="s">
        <v>47</v>
      </c>
      <c r="O560" s="83"/>
      <c r="P560" s="213">
        <f>O560*H560</f>
        <v>0</v>
      </c>
      <c r="Q560" s="213">
        <v>0</v>
      </c>
      <c r="R560" s="213">
        <f>Q560*H560</f>
        <v>0</v>
      </c>
      <c r="S560" s="213">
        <v>0</v>
      </c>
      <c r="T560" s="214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15" t="s">
        <v>182</v>
      </c>
      <c r="AT560" s="215" t="s">
        <v>177</v>
      </c>
      <c r="AU560" s="215" t="s">
        <v>183</v>
      </c>
      <c r="AY560" s="16" t="s">
        <v>172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6" t="s">
        <v>84</v>
      </c>
      <c r="BK560" s="216">
        <f>ROUND(I560*H560,2)</f>
        <v>0</v>
      </c>
      <c r="BL560" s="16" t="s">
        <v>184</v>
      </c>
      <c r="BM560" s="215" t="s">
        <v>666</v>
      </c>
    </row>
    <row r="561" s="2" customFormat="1">
      <c r="A561" s="37"/>
      <c r="B561" s="38"/>
      <c r="C561" s="39"/>
      <c r="D561" s="217" t="s">
        <v>186</v>
      </c>
      <c r="E561" s="39"/>
      <c r="F561" s="218" t="s">
        <v>195</v>
      </c>
      <c r="G561" s="39"/>
      <c r="H561" s="39"/>
      <c r="I561" s="219"/>
      <c r="J561" s="39"/>
      <c r="K561" s="39"/>
      <c r="L561" s="43"/>
      <c r="M561" s="220"/>
      <c r="N561" s="221"/>
      <c r="O561" s="83"/>
      <c r="P561" s="83"/>
      <c r="Q561" s="83"/>
      <c r="R561" s="83"/>
      <c r="S561" s="83"/>
      <c r="T561" s="84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6" t="s">
        <v>186</v>
      </c>
      <c r="AU561" s="16" t="s">
        <v>183</v>
      </c>
    </row>
    <row r="562" s="12" customFormat="1" ht="22.8" customHeight="1">
      <c r="A562" s="12"/>
      <c r="B562" s="187"/>
      <c r="C562" s="188"/>
      <c r="D562" s="189" t="s">
        <v>75</v>
      </c>
      <c r="E562" s="201" t="s">
        <v>667</v>
      </c>
      <c r="F562" s="201" t="s">
        <v>668</v>
      </c>
      <c r="G562" s="188"/>
      <c r="H562" s="188"/>
      <c r="I562" s="191"/>
      <c r="J562" s="202">
        <f>BK562</f>
        <v>0</v>
      </c>
      <c r="K562" s="188"/>
      <c r="L562" s="193"/>
      <c r="M562" s="194"/>
      <c r="N562" s="195"/>
      <c r="O562" s="195"/>
      <c r="P562" s="196">
        <f>P563+P580+P591+P596</f>
        <v>0</v>
      </c>
      <c r="Q562" s="195"/>
      <c r="R562" s="196">
        <f>R563+R580+R591+R596</f>
        <v>0</v>
      </c>
      <c r="S562" s="195"/>
      <c r="T562" s="197">
        <f>T563+T580+T591+T596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98" t="s">
        <v>84</v>
      </c>
      <c r="AT562" s="199" t="s">
        <v>75</v>
      </c>
      <c r="AU562" s="199" t="s">
        <v>84</v>
      </c>
      <c r="AY562" s="198" t="s">
        <v>172</v>
      </c>
      <c r="BK562" s="200">
        <f>BK563+BK580+BK591+BK596</f>
        <v>0</v>
      </c>
    </row>
    <row r="563" s="12" customFormat="1" ht="20.88" customHeight="1">
      <c r="A563" s="12"/>
      <c r="B563" s="187"/>
      <c r="C563" s="188"/>
      <c r="D563" s="189" t="s">
        <v>75</v>
      </c>
      <c r="E563" s="201" t="s">
        <v>669</v>
      </c>
      <c r="F563" s="201" t="s">
        <v>344</v>
      </c>
      <c r="G563" s="188"/>
      <c r="H563" s="188"/>
      <c r="I563" s="191"/>
      <c r="J563" s="202">
        <f>BK563</f>
        <v>0</v>
      </c>
      <c r="K563" s="188"/>
      <c r="L563" s="193"/>
      <c r="M563" s="194"/>
      <c r="N563" s="195"/>
      <c r="O563" s="195"/>
      <c r="P563" s="196">
        <f>SUM(P564:P579)</f>
        <v>0</v>
      </c>
      <c r="Q563" s="195"/>
      <c r="R563" s="196">
        <f>SUM(R564:R579)</f>
        <v>0</v>
      </c>
      <c r="S563" s="195"/>
      <c r="T563" s="197">
        <f>SUM(T564:T579)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98" t="s">
        <v>84</v>
      </c>
      <c r="AT563" s="199" t="s">
        <v>75</v>
      </c>
      <c r="AU563" s="199" t="s">
        <v>86</v>
      </c>
      <c r="AY563" s="198" t="s">
        <v>172</v>
      </c>
      <c r="BK563" s="200">
        <f>SUM(BK564:BK579)</f>
        <v>0</v>
      </c>
    </row>
    <row r="564" s="2" customFormat="1" ht="16.5" customHeight="1">
      <c r="A564" s="37"/>
      <c r="B564" s="38"/>
      <c r="C564" s="203" t="s">
        <v>670</v>
      </c>
      <c r="D564" s="203" t="s">
        <v>177</v>
      </c>
      <c r="E564" s="204" t="s">
        <v>671</v>
      </c>
      <c r="F564" s="205" t="s">
        <v>301</v>
      </c>
      <c r="G564" s="206" t="s">
        <v>180</v>
      </c>
      <c r="H564" s="207">
        <v>2</v>
      </c>
      <c r="I564" s="208"/>
      <c r="J564" s="209">
        <f>ROUND(I564*H564,2)</f>
        <v>0</v>
      </c>
      <c r="K564" s="205" t="s">
        <v>181</v>
      </c>
      <c r="L564" s="210"/>
      <c r="M564" s="211" t="s">
        <v>19</v>
      </c>
      <c r="N564" s="212" t="s">
        <v>47</v>
      </c>
      <c r="O564" s="83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15" t="s">
        <v>182</v>
      </c>
      <c r="AT564" s="215" t="s">
        <v>177</v>
      </c>
      <c r="AU564" s="215" t="s">
        <v>183</v>
      </c>
      <c r="AY564" s="16" t="s">
        <v>172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6" t="s">
        <v>84</v>
      </c>
      <c r="BK564" s="216">
        <f>ROUND(I564*H564,2)</f>
        <v>0</v>
      </c>
      <c r="BL564" s="16" t="s">
        <v>184</v>
      </c>
      <c r="BM564" s="215" t="s">
        <v>672</v>
      </c>
    </row>
    <row r="565" s="2" customFormat="1">
      <c r="A565" s="37"/>
      <c r="B565" s="38"/>
      <c r="C565" s="39"/>
      <c r="D565" s="217" t="s">
        <v>186</v>
      </c>
      <c r="E565" s="39"/>
      <c r="F565" s="218" t="s">
        <v>673</v>
      </c>
      <c r="G565" s="39"/>
      <c r="H565" s="39"/>
      <c r="I565" s="219"/>
      <c r="J565" s="39"/>
      <c r="K565" s="39"/>
      <c r="L565" s="43"/>
      <c r="M565" s="220"/>
      <c r="N565" s="221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186</v>
      </c>
      <c r="AU565" s="16" t="s">
        <v>183</v>
      </c>
    </row>
    <row r="566" s="2" customFormat="1" ht="24.15" customHeight="1">
      <c r="A566" s="37"/>
      <c r="B566" s="38"/>
      <c r="C566" s="203" t="s">
        <v>674</v>
      </c>
      <c r="D566" s="203" t="s">
        <v>177</v>
      </c>
      <c r="E566" s="204" t="s">
        <v>675</v>
      </c>
      <c r="F566" s="205" t="s">
        <v>676</v>
      </c>
      <c r="G566" s="206" t="s">
        <v>180</v>
      </c>
      <c r="H566" s="207">
        <v>2</v>
      </c>
      <c r="I566" s="208"/>
      <c r="J566" s="209">
        <f>ROUND(I566*H566,2)</f>
        <v>0</v>
      </c>
      <c r="K566" s="205" t="s">
        <v>181</v>
      </c>
      <c r="L566" s="210"/>
      <c r="M566" s="211" t="s">
        <v>19</v>
      </c>
      <c r="N566" s="212" t="s">
        <v>47</v>
      </c>
      <c r="O566" s="83"/>
      <c r="P566" s="213">
        <f>O566*H566</f>
        <v>0</v>
      </c>
      <c r="Q566" s="213">
        <v>0</v>
      </c>
      <c r="R566" s="213">
        <f>Q566*H566</f>
        <v>0</v>
      </c>
      <c r="S566" s="213">
        <v>0</v>
      </c>
      <c r="T566" s="214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15" t="s">
        <v>182</v>
      </c>
      <c r="AT566" s="215" t="s">
        <v>177</v>
      </c>
      <c r="AU566" s="215" t="s">
        <v>183</v>
      </c>
      <c r="AY566" s="16" t="s">
        <v>172</v>
      </c>
      <c r="BE566" s="216">
        <f>IF(N566="základní",J566,0)</f>
        <v>0</v>
      </c>
      <c r="BF566" s="216">
        <f>IF(N566="snížená",J566,0)</f>
        <v>0</v>
      </c>
      <c r="BG566" s="216">
        <f>IF(N566="zákl. přenesená",J566,0)</f>
        <v>0</v>
      </c>
      <c r="BH566" s="216">
        <f>IF(N566="sníž. přenesená",J566,0)</f>
        <v>0</v>
      </c>
      <c r="BI566" s="216">
        <f>IF(N566="nulová",J566,0)</f>
        <v>0</v>
      </c>
      <c r="BJ566" s="16" t="s">
        <v>84</v>
      </c>
      <c r="BK566" s="216">
        <f>ROUND(I566*H566,2)</f>
        <v>0</v>
      </c>
      <c r="BL566" s="16" t="s">
        <v>184</v>
      </c>
      <c r="BM566" s="215" t="s">
        <v>677</v>
      </c>
    </row>
    <row r="567" s="2" customFormat="1">
      <c r="A567" s="37"/>
      <c r="B567" s="38"/>
      <c r="C567" s="39"/>
      <c r="D567" s="217" t="s">
        <v>186</v>
      </c>
      <c r="E567" s="39"/>
      <c r="F567" s="218" t="s">
        <v>678</v>
      </c>
      <c r="G567" s="39"/>
      <c r="H567" s="39"/>
      <c r="I567" s="219"/>
      <c r="J567" s="39"/>
      <c r="K567" s="39"/>
      <c r="L567" s="43"/>
      <c r="M567" s="220"/>
      <c r="N567" s="221"/>
      <c r="O567" s="83"/>
      <c r="P567" s="83"/>
      <c r="Q567" s="83"/>
      <c r="R567" s="83"/>
      <c r="S567" s="83"/>
      <c r="T567" s="84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6" t="s">
        <v>186</v>
      </c>
      <c r="AU567" s="16" t="s">
        <v>183</v>
      </c>
    </row>
    <row r="568" s="2" customFormat="1" ht="24.15" customHeight="1">
      <c r="A568" s="37"/>
      <c r="B568" s="38"/>
      <c r="C568" s="203" t="s">
        <v>679</v>
      </c>
      <c r="D568" s="203" t="s">
        <v>177</v>
      </c>
      <c r="E568" s="204" t="s">
        <v>675</v>
      </c>
      <c r="F568" s="205" t="s">
        <v>676</v>
      </c>
      <c r="G568" s="206" t="s">
        <v>180</v>
      </c>
      <c r="H568" s="207">
        <v>2</v>
      </c>
      <c r="I568" s="208"/>
      <c r="J568" s="209">
        <f>ROUND(I568*H568,2)</f>
        <v>0</v>
      </c>
      <c r="K568" s="205" t="s">
        <v>181</v>
      </c>
      <c r="L568" s="210"/>
      <c r="M568" s="211" t="s">
        <v>19</v>
      </c>
      <c r="N568" s="212" t="s">
        <v>47</v>
      </c>
      <c r="O568" s="83"/>
      <c r="P568" s="213">
        <f>O568*H568</f>
        <v>0</v>
      </c>
      <c r="Q568" s="213">
        <v>0</v>
      </c>
      <c r="R568" s="213">
        <f>Q568*H568</f>
        <v>0</v>
      </c>
      <c r="S568" s="213">
        <v>0</v>
      </c>
      <c r="T568" s="214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15" t="s">
        <v>182</v>
      </c>
      <c r="AT568" s="215" t="s">
        <v>177</v>
      </c>
      <c r="AU568" s="215" t="s">
        <v>183</v>
      </c>
      <c r="AY568" s="16" t="s">
        <v>172</v>
      </c>
      <c r="BE568" s="216">
        <f>IF(N568="základní",J568,0)</f>
        <v>0</v>
      </c>
      <c r="BF568" s="216">
        <f>IF(N568="snížená",J568,0)</f>
        <v>0</v>
      </c>
      <c r="BG568" s="216">
        <f>IF(N568="zákl. přenesená",J568,0)</f>
        <v>0</v>
      </c>
      <c r="BH568" s="216">
        <f>IF(N568="sníž. přenesená",J568,0)</f>
        <v>0</v>
      </c>
      <c r="BI568" s="216">
        <f>IF(N568="nulová",J568,0)</f>
        <v>0</v>
      </c>
      <c r="BJ568" s="16" t="s">
        <v>84</v>
      </c>
      <c r="BK568" s="216">
        <f>ROUND(I568*H568,2)</f>
        <v>0</v>
      </c>
      <c r="BL568" s="16" t="s">
        <v>184</v>
      </c>
      <c r="BM568" s="215" t="s">
        <v>680</v>
      </c>
    </row>
    <row r="569" s="2" customFormat="1">
      <c r="A569" s="37"/>
      <c r="B569" s="38"/>
      <c r="C569" s="39"/>
      <c r="D569" s="217" t="s">
        <v>186</v>
      </c>
      <c r="E569" s="39"/>
      <c r="F569" s="218" t="s">
        <v>678</v>
      </c>
      <c r="G569" s="39"/>
      <c r="H569" s="39"/>
      <c r="I569" s="219"/>
      <c r="J569" s="39"/>
      <c r="K569" s="39"/>
      <c r="L569" s="43"/>
      <c r="M569" s="220"/>
      <c r="N569" s="221"/>
      <c r="O569" s="83"/>
      <c r="P569" s="83"/>
      <c r="Q569" s="83"/>
      <c r="R569" s="83"/>
      <c r="S569" s="83"/>
      <c r="T569" s="84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6" t="s">
        <v>186</v>
      </c>
      <c r="AU569" s="16" t="s">
        <v>183</v>
      </c>
    </row>
    <row r="570" s="2" customFormat="1" ht="16.5" customHeight="1">
      <c r="A570" s="37"/>
      <c r="B570" s="38"/>
      <c r="C570" s="203" t="s">
        <v>681</v>
      </c>
      <c r="D570" s="203" t="s">
        <v>177</v>
      </c>
      <c r="E570" s="204" t="s">
        <v>192</v>
      </c>
      <c r="F570" s="205" t="s">
        <v>193</v>
      </c>
      <c r="G570" s="206" t="s">
        <v>180</v>
      </c>
      <c r="H570" s="207">
        <v>2.8599999999999999</v>
      </c>
      <c r="I570" s="208"/>
      <c r="J570" s="209">
        <f>ROUND(I570*H570,2)</f>
        <v>0</v>
      </c>
      <c r="K570" s="205" t="s">
        <v>181</v>
      </c>
      <c r="L570" s="210"/>
      <c r="M570" s="211" t="s">
        <v>19</v>
      </c>
      <c r="N570" s="212" t="s">
        <v>47</v>
      </c>
      <c r="O570" s="83"/>
      <c r="P570" s="213">
        <f>O570*H570</f>
        <v>0</v>
      </c>
      <c r="Q570" s="213">
        <v>0</v>
      </c>
      <c r="R570" s="213">
        <f>Q570*H570</f>
        <v>0</v>
      </c>
      <c r="S570" s="213">
        <v>0</v>
      </c>
      <c r="T570" s="214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15" t="s">
        <v>182</v>
      </c>
      <c r="AT570" s="215" t="s">
        <v>177</v>
      </c>
      <c r="AU570" s="215" t="s">
        <v>183</v>
      </c>
      <c r="AY570" s="16" t="s">
        <v>172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16" t="s">
        <v>84</v>
      </c>
      <c r="BK570" s="216">
        <f>ROUND(I570*H570,2)</f>
        <v>0</v>
      </c>
      <c r="BL570" s="16" t="s">
        <v>184</v>
      </c>
      <c r="BM570" s="215" t="s">
        <v>682</v>
      </c>
    </row>
    <row r="571" s="2" customFormat="1">
      <c r="A571" s="37"/>
      <c r="B571" s="38"/>
      <c r="C571" s="39"/>
      <c r="D571" s="217" t="s">
        <v>186</v>
      </c>
      <c r="E571" s="39"/>
      <c r="F571" s="218" t="s">
        <v>195</v>
      </c>
      <c r="G571" s="39"/>
      <c r="H571" s="39"/>
      <c r="I571" s="219"/>
      <c r="J571" s="39"/>
      <c r="K571" s="39"/>
      <c r="L571" s="43"/>
      <c r="M571" s="220"/>
      <c r="N571" s="221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186</v>
      </c>
      <c r="AU571" s="16" t="s">
        <v>183</v>
      </c>
    </row>
    <row r="572" s="2" customFormat="1" ht="16.5" customHeight="1">
      <c r="A572" s="37"/>
      <c r="B572" s="38"/>
      <c r="C572" s="203" t="s">
        <v>683</v>
      </c>
      <c r="D572" s="203" t="s">
        <v>177</v>
      </c>
      <c r="E572" s="204" t="s">
        <v>496</v>
      </c>
      <c r="F572" s="205" t="s">
        <v>497</v>
      </c>
      <c r="G572" s="206" t="s">
        <v>180</v>
      </c>
      <c r="H572" s="207">
        <v>1</v>
      </c>
      <c r="I572" s="208"/>
      <c r="J572" s="209">
        <f>ROUND(I572*H572,2)</f>
        <v>0</v>
      </c>
      <c r="K572" s="205" t="s">
        <v>181</v>
      </c>
      <c r="L572" s="210"/>
      <c r="M572" s="211" t="s">
        <v>19</v>
      </c>
      <c r="N572" s="212" t="s">
        <v>47</v>
      </c>
      <c r="O572" s="83"/>
      <c r="P572" s="213">
        <f>O572*H572</f>
        <v>0</v>
      </c>
      <c r="Q572" s="213">
        <v>0</v>
      </c>
      <c r="R572" s="213">
        <f>Q572*H572</f>
        <v>0</v>
      </c>
      <c r="S572" s="213">
        <v>0</v>
      </c>
      <c r="T572" s="214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15" t="s">
        <v>182</v>
      </c>
      <c r="AT572" s="215" t="s">
        <v>177</v>
      </c>
      <c r="AU572" s="215" t="s">
        <v>183</v>
      </c>
      <c r="AY572" s="16" t="s">
        <v>172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16" t="s">
        <v>84</v>
      </c>
      <c r="BK572" s="216">
        <f>ROUND(I572*H572,2)</f>
        <v>0</v>
      </c>
      <c r="BL572" s="16" t="s">
        <v>184</v>
      </c>
      <c r="BM572" s="215" t="s">
        <v>684</v>
      </c>
    </row>
    <row r="573" s="2" customFormat="1">
      <c r="A573" s="37"/>
      <c r="B573" s="38"/>
      <c r="C573" s="39"/>
      <c r="D573" s="217" t="s">
        <v>186</v>
      </c>
      <c r="E573" s="39"/>
      <c r="F573" s="218" t="s">
        <v>499</v>
      </c>
      <c r="G573" s="39"/>
      <c r="H573" s="39"/>
      <c r="I573" s="219"/>
      <c r="J573" s="39"/>
      <c r="K573" s="39"/>
      <c r="L573" s="43"/>
      <c r="M573" s="220"/>
      <c r="N573" s="221"/>
      <c r="O573" s="83"/>
      <c r="P573" s="83"/>
      <c r="Q573" s="83"/>
      <c r="R573" s="83"/>
      <c r="S573" s="83"/>
      <c r="T573" s="84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16" t="s">
        <v>186</v>
      </c>
      <c r="AU573" s="16" t="s">
        <v>183</v>
      </c>
    </row>
    <row r="574" s="2" customFormat="1" ht="16.5" customHeight="1">
      <c r="A574" s="37"/>
      <c r="B574" s="38"/>
      <c r="C574" s="203" t="s">
        <v>685</v>
      </c>
      <c r="D574" s="203" t="s">
        <v>177</v>
      </c>
      <c r="E574" s="204" t="s">
        <v>496</v>
      </c>
      <c r="F574" s="205" t="s">
        <v>497</v>
      </c>
      <c r="G574" s="206" t="s">
        <v>180</v>
      </c>
      <c r="H574" s="207">
        <v>1</v>
      </c>
      <c r="I574" s="208"/>
      <c r="J574" s="209">
        <f>ROUND(I574*H574,2)</f>
        <v>0</v>
      </c>
      <c r="K574" s="205" t="s">
        <v>181</v>
      </c>
      <c r="L574" s="210"/>
      <c r="M574" s="211" t="s">
        <v>19</v>
      </c>
      <c r="N574" s="212" t="s">
        <v>47</v>
      </c>
      <c r="O574" s="83"/>
      <c r="P574" s="213">
        <f>O574*H574</f>
        <v>0</v>
      </c>
      <c r="Q574" s="213">
        <v>0</v>
      </c>
      <c r="R574" s="213">
        <f>Q574*H574</f>
        <v>0</v>
      </c>
      <c r="S574" s="213">
        <v>0</v>
      </c>
      <c r="T574" s="214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15" t="s">
        <v>182</v>
      </c>
      <c r="AT574" s="215" t="s">
        <v>177</v>
      </c>
      <c r="AU574" s="215" t="s">
        <v>183</v>
      </c>
      <c r="AY574" s="16" t="s">
        <v>172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16" t="s">
        <v>84</v>
      </c>
      <c r="BK574" s="216">
        <f>ROUND(I574*H574,2)</f>
        <v>0</v>
      </c>
      <c r="BL574" s="16" t="s">
        <v>184</v>
      </c>
      <c r="BM574" s="215" t="s">
        <v>686</v>
      </c>
    </row>
    <row r="575" s="2" customFormat="1">
      <c r="A575" s="37"/>
      <c r="B575" s="38"/>
      <c r="C575" s="39"/>
      <c r="D575" s="217" t="s">
        <v>186</v>
      </c>
      <c r="E575" s="39"/>
      <c r="F575" s="218" t="s">
        <v>499</v>
      </c>
      <c r="G575" s="39"/>
      <c r="H575" s="39"/>
      <c r="I575" s="219"/>
      <c r="J575" s="39"/>
      <c r="K575" s="39"/>
      <c r="L575" s="43"/>
      <c r="M575" s="220"/>
      <c r="N575" s="221"/>
      <c r="O575" s="83"/>
      <c r="P575" s="83"/>
      <c r="Q575" s="83"/>
      <c r="R575" s="83"/>
      <c r="S575" s="83"/>
      <c r="T575" s="84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186</v>
      </c>
      <c r="AU575" s="16" t="s">
        <v>183</v>
      </c>
    </row>
    <row r="576" s="2" customFormat="1" ht="16.5" customHeight="1">
      <c r="A576" s="37"/>
      <c r="B576" s="38"/>
      <c r="C576" s="203" t="s">
        <v>687</v>
      </c>
      <c r="D576" s="203" t="s">
        <v>177</v>
      </c>
      <c r="E576" s="204" t="s">
        <v>491</v>
      </c>
      <c r="F576" s="205" t="s">
        <v>492</v>
      </c>
      <c r="G576" s="206" t="s">
        <v>180</v>
      </c>
      <c r="H576" s="207">
        <v>1</v>
      </c>
      <c r="I576" s="208"/>
      <c r="J576" s="209">
        <f>ROUND(I576*H576,2)</f>
        <v>0</v>
      </c>
      <c r="K576" s="205" t="s">
        <v>181</v>
      </c>
      <c r="L576" s="210"/>
      <c r="M576" s="211" t="s">
        <v>19</v>
      </c>
      <c r="N576" s="212" t="s">
        <v>47</v>
      </c>
      <c r="O576" s="83"/>
      <c r="P576" s="213">
        <f>O576*H576</f>
        <v>0</v>
      </c>
      <c r="Q576" s="213">
        <v>0</v>
      </c>
      <c r="R576" s="213">
        <f>Q576*H576</f>
        <v>0</v>
      </c>
      <c r="S576" s="213">
        <v>0</v>
      </c>
      <c r="T576" s="214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15" t="s">
        <v>182</v>
      </c>
      <c r="AT576" s="215" t="s">
        <v>177</v>
      </c>
      <c r="AU576" s="215" t="s">
        <v>183</v>
      </c>
      <c r="AY576" s="16" t="s">
        <v>172</v>
      </c>
      <c r="BE576" s="216">
        <f>IF(N576="základní",J576,0)</f>
        <v>0</v>
      </c>
      <c r="BF576" s="216">
        <f>IF(N576="snížená",J576,0)</f>
        <v>0</v>
      </c>
      <c r="BG576" s="216">
        <f>IF(N576="zákl. přenesená",J576,0)</f>
        <v>0</v>
      </c>
      <c r="BH576" s="216">
        <f>IF(N576="sníž. přenesená",J576,0)</f>
        <v>0</v>
      </c>
      <c r="BI576" s="216">
        <f>IF(N576="nulová",J576,0)</f>
        <v>0</v>
      </c>
      <c r="BJ576" s="16" t="s">
        <v>84</v>
      </c>
      <c r="BK576" s="216">
        <f>ROUND(I576*H576,2)</f>
        <v>0</v>
      </c>
      <c r="BL576" s="16" t="s">
        <v>184</v>
      </c>
      <c r="BM576" s="215" t="s">
        <v>688</v>
      </c>
    </row>
    <row r="577" s="2" customFormat="1">
      <c r="A577" s="37"/>
      <c r="B577" s="38"/>
      <c r="C577" s="39"/>
      <c r="D577" s="217" t="s">
        <v>186</v>
      </c>
      <c r="E577" s="39"/>
      <c r="F577" s="218" t="s">
        <v>689</v>
      </c>
      <c r="G577" s="39"/>
      <c r="H577" s="39"/>
      <c r="I577" s="219"/>
      <c r="J577" s="39"/>
      <c r="K577" s="39"/>
      <c r="L577" s="43"/>
      <c r="M577" s="220"/>
      <c r="N577" s="221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186</v>
      </c>
      <c r="AU577" s="16" t="s">
        <v>183</v>
      </c>
    </row>
    <row r="578" s="2" customFormat="1" ht="16.5" customHeight="1">
      <c r="A578" s="37"/>
      <c r="B578" s="38"/>
      <c r="C578" s="203" t="s">
        <v>690</v>
      </c>
      <c r="D578" s="203" t="s">
        <v>177</v>
      </c>
      <c r="E578" s="204" t="s">
        <v>491</v>
      </c>
      <c r="F578" s="205" t="s">
        <v>492</v>
      </c>
      <c r="G578" s="206" t="s">
        <v>180</v>
      </c>
      <c r="H578" s="207">
        <v>1</v>
      </c>
      <c r="I578" s="208"/>
      <c r="J578" s="209">
        <f>ROUND(I578*H578,2)</f>
        <v>0</v>
      </c>
      <c r="K578" s="205" t="s">
        <v>181</v>
      </c>
      <c r="L578" s="210"/>
      <c r="M578" s="211" t="s">
        <v>19</v>
      </c>
      <c r="N578" s="212" t="s">
        <v>47</v>
      </c>
      <c r="O578" s="83"/>
      <c r="P578" s="213">
        <f>O578*H578</f>
        <v>0</v>
      </c>
      <c r="Q578" s="213">
        <v>0</v>
      </c>
      <c r="R578" s="213">
        <f>Q578*H578</f>
        <v>0</v>
      </c>
      <c r="S578" s="213">
        <v>0</v>
      </c>
      <c r="T578" s="214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15" t="s">
        <v>182</v>
      </c>
      <c r="AT578" s="215" t="s">
        <v>177</v>
      </c>
      <c r="AU578" s="215" t="s">
        <v>183</v>
      </c>
      <c r="AY578" s="16" t="s">
        <v>172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16" t="s">
        <v>84</v>
      </c>
      <c r="BK578" s="216">
        <f>ROUND(I578*H578,2)</f>
        <v>0</v>
      </c>
      <c r="BL578" s="16" t="s">
        <v>184</v>
      </c>
      <c r="BM578" s="215" t="s">
        <v>691</v>
      </c>
    </row>
    <row r="579" s="2" customFormat="1">
      <c r="A579" s="37"/>
      <c r="B579" s="38"/>
      <c r="C579" s="39"/>
      <c r="D579" s="217" t="s">
        <v>186</v>
      </c>
      <c r="E579" s="39"/>
      <c r="F579" s="218" t="s">
        <v>494</v>
      </c>
      <c r="G579" s="39"/>
      <c r="H579" s="39"/>
      <c r="I579" s="219"/>
      <c r="J579" s="39"/>
      <c r="K579" s="39"/>
      <c r="L579" s="43"/>
      <c r="M579" s="220"/>
      <c r="N579" s="221"/>
      <c r="O579" s="83"/>
      <c r="P579" s="83"/>
      <c r="Q579" s="83"/>
      <c r="R579" s="83"/>
      <c r="S579" s="83"/>
      <c r="T579" s="84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186</v>
      </c>
      <c r="AU579" s="16" t="s">
        <v>183</v>
      </c>
    </row>
    <row r="580" s="12" customFormat="1" ht="20.88" customHeight="1">
      <c r="A580" s="12"/>
      <c r="B580" s="187"/>
      <c r="C580" s="188"/>
      <c r="D580" s="189" t="s">
        <v>75</v>
      </c>
      <c r="E580" s="201" t="s">
        <v>692</v>
      </c>
      <c r="F580" s="201" t="s">
        <v>217</v>
      </c>
      <c r="G580" s="188"/>
      <c r="H580" s="188"/>
      <c r="I580" s="191"/>
      <c r="J580" s="202">
        <f>BK580</f>
        <v>0</v>
      </c>
      <c r="K580" s="188"/>
      <c r="L580" s="193"/>
      <c r="M580" s="194"/>
      <c r="N580" s="195"/>
      <c r="O580" s="195"/>
      <c r="P580" s="196">
        <f>SUM(P581:P590)</f>
        <v>0</v>
      </c>
      <c r="Q580" s="195"/>
      <c r="R580" s="196">
        <f>SUM(R581:R590)</f>
        <v>0</v>
      </c>
      <c r="S580" s="195"/>
      <c r="T580" s="197">
        <f>SUM(T581:T590)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198" t="s">
        <v>84</v>
      </c>
      <c r="AT580" s="199" t="s">
        <v>75</v>
      </c>
      <c r="AU580" s="199" t="s">
        <v>86</v>
      </c>
      <c r="AY580" s="198" t="s">
        <v>172</v>
      </c>
      <c r="BK580" s="200">
        <f>SUM(BK581:BK590)</f>
        <v>0</v>
      </c>
    </row>
    <row r="581" s="2" customFormat="1" ht="16.5" customHeight="1">
      <c r="A581" s="37"/>
      <c r="B581" s="38"/>
      <c r="C581" s="203" t="s">
        <v>693</v>
      </c>
      <c r="D581" s="203" t="s">
        <v>177</v>
      </c>
      <c r="E581" s="204" t="s">
        <v>694</v>
      </c>
      <c r="F581" s="205" t="s">
        <v>220</v>
      </c>
      <c r="G581" s="206" t="s">
        <v>180</v>
      </c>
      <c r="H581" s="207">
        <v>4</v>
      </c>
      <c r="I581" s="208"/>
      <c r="J581" s="209">
        <f>ROUND(I581*H581,2)</f>
        <v>0</v>
      </c>
      <c r="K581" s="205" t="s">
        <v>181</v>
      </c>
      <c r="L581" s="210"/>
      <c r="M581" s="211" t="s">
        <v>19</v>
      </c>
      <c r="N581" s="212" t="s">
        <v>47</v>
      </c>
      <c r="O581" s="83"/>
      <c r="P581" s="213">
        <f>O581*H581</f>
        <v>0</v>
      </c>
      <c r="Q581" s="213">
        <v>0</v>
      </c>
      <c r="R581" s="213">
        <f>Q581*H581</f>
        <v>0</v>
      </c>
      <c r="S581" s="213">
        <v>0</v>
      </c>
      <c r="T581" s="214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15" t="s">
        <v>182</v>
      </c>
      <c r="AT581" s="215" t="s">
        <v>177</v>
      </c>
      <c r="AU581" s="215" t="s">
        <v>183</v>
      </c>
      <c r="AY581" s="16" t="s">
        <v>172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6" t="s">
        <v>84</v>
      </c>
      <c r="BK581" s="216">
        <f>ROUND(I581*H581,2)</f>
        <v>0</v>
      </c>
      <c r="BL581" s="16" t="s">
        <v>184</v>
      </c>
      <c r="BM581" s="215" t="s">
        <v>695</v>
      </c>
    </row>
    <row r="582" s="2" customFormat="1">
      <c r="A582" s="37"/>
      <c r="B582" s="38"/>
      <c r="C582" s="39"/>
      <c r="D582" s="217" t="s">
        <v>186</v>
      </c>
      <c r="E582" s="39"/>
      <c r="F582" s="218" t="s">
        <v>696</v>
      </c>
      <c r="G582" s="39"/>
      <c r="H582" s="39"/>
      <c r="I582" s="219"/>
      <c r="J582" s="39"/>
      <c r="K582" s="39"/>
      <c r="L582" s="43"/>
      <c r="M582" s="220"/>
      <c r="N582" s="221"/>
      <c r="O582" s="83"/>
      <c r="P582" s="83"/>
      <c r="Q582" s="83"/>
      <c r="R582" s="83"/>
      <c r="S582" s="83"/>
      <c r="T582" s="84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186</v>
      </c>
      <c r="AU582" s="16" t="s">
        <v>183</v>
      </c>
    </row>
    <row r="583" s="2" customFormat="1" ht="16.5" customHeight="1">
      <c r="A583" s="37"/>
      <c r="B583" s="38"/>
      <c r="C583" s="203" t="s">
        <v>697</v>
      </c>
      <c r="D583" s="203" t="s">
        <v>177</v>
      </c>
      <c r="E583" s="204" t="s">
        <v>230</v>
      </c>
      <c r="F583" s="205" t="s">
        <v>231</v>
      </c>
      <c r="G583" s="206" t="s">
        <v>180</v>
      </c>
      <c r="H583" s="207">
        <v>1</v>
      </c>
      <c r="I583" s="208"/>
      <c r="J583" s="209">
        <f>ROUND(I583*H583,2)</f>
        <v>0</v>
      </c>
      <c r="K583" s="205" t="s">
        <v>181</v>
      </c>
      <c r="L583" s="210"/>
      <c r="M583" s="211" t="s">
        <v>19</v>
      </c>
      <c r="N583" s="212" t="s">
        <v>47</v>
      </c>
      <c r="O583" s="83"/>
      <c r="P583" s="213">
        <f>O583*H583</f>
        <v>0</v>
      </c>
      <c r="Q583" s="213">
        <v>0</v>
      </c>
      <c r="R583" s="213">
        <f>Q583*H583</f>
        <v>0</v>
      </c>
      <c r="S583" s="213">
        <v>0</v>
      </c>
      <c r="T583" s="214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15" t="s">
        <v>182</v>
      </c>
      <c r="AT583" s="215" t="s">
        <v>177</v>
      </c>
      <c r="AU583" s="215" t="s">
        <v>183</v>
      </c>
      <c r="AY583" s="16" t="s">
        <v>172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16" t="s">
        <v>84</v>
      </c>
      <c r="BK583" s="216">
        <f>ROUND(I583*H583,2)</f>
        <v>0</v>
      </c>
      <c r="BL583" s="16" t="s">
        <v>184</v>
      </c>
      <c r="BM583" s="215" t="s">
        <v>698</v>
      </c>
    </row>
    <row r="584" s="2" customFormat="1">
      <c r="A584" s="37"/>
      <c r="B584" s="38"/>
      <c r="C584" s="39"/>
      <c r="D584" s="217" t="s">
        <v>186</v>
      </c>
      <c r="E584" s="39"/>
      <c r="F584" s="218" t="s">
        <v>233</v>
      </c>
      <c r="G584" s="39"/>
      <c r="H584" s="39"/>
      <c r="I584" s="219"/>
      <c r="J584" s="39"/>
      <c r="K584" s="39"/>
      <c r="L584" s="43"/>
      <c r="M584" s="220"/>
      <c r="N584" s="221"/>
      <c r="O584" s="83"/>
      <c r="P584" s="83"/>
      <c r="Q584" s="83"/>
      <c r="R584" s="83"/>
      <c r="S584" s="83"/>
      <c r="T584" s="84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186</v>
      </c>
      <c r="AU584" s="16" t="s">
        <v>183</v>
      </c>
    </row>
    <row r="585" s="2" customFormat="1" ht="16.5" customHeight="1">
      <c r="A585" s="37"/>
      <c r="B585" s="38"/>
      <c r="C585" s="203" t="s">
        <v>699</v>
      </c>
      <c r="D585" s="203" t="s">
        <v>177</v>
      </c>
      <c r="E585" s="204" t="s">
        <v>230</v>
      </c>
      <c r="F585" s="205" t="s">
        <v>231</v>
      </c>
      <c r="G585" s="206" t="s">
        <v>180</v>
      </c>
      <c r="H585" s="207">
        <v>1</v>
      </c>
      <c r="I585" s="208"/>
      <c r="J585" s="209">
        <f>ROUND(I585*H585,2)</f>
        <v>0</v>
      </c>
      <c r="K585" s="205" t="s">
        <v>181</v>
      </c>
      <c r="L585" s="210"/>
      <c r="M585" s="211" t="s">
        <v>19</v>
      </c>
      <c r="N585" s="212" t="s">
        <v>47</v>
      </c>
      <c r="O585" s="83"/>
      <c r="P585" s="213">
        <f>O585*H585</f>
        <v>0</v>
      </c>
      <c r="Q585" s="213">
        <v>0</v>
      </c>
      <c r="R585" s="213">
        <f>Q585*H585</f>
        <v>0</v>
      </c>
      <c r="S585" s="213">
        <v>0</v>
      </c>
      <c r="T585" s="214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15" t="s">
        <v>182</v>
      </c>
      <c r="AT585" s="215" t="s">
        <v>177</v>
      </c>
      <c r="AU585" s="215" t="s">
        <v>183</v>
      </c>
      <c r="AY585" s="16" t="s">
        <v>172</v>
      </c>
      <c r="BE585" s="216">
        <f>IF(N585="základní",J585,0)</f>
        <v>0</v>
      </c>
      <c r="BF585" s="216">
        <f>IF(N585="snížená",J585,0)</f>
        <v>0</v>
      </c>
      <c r="BG585" s="216">
        <f>IF(N585="zákl. přenesená",J585,0)</f>
        <v>0</v>
      </c>
      <c r="BH585" s="216">
        <f>IF(N585="sníž. přenesená",J585,0)</f>
        <v>0</v>
      </c>
      <c r="BI585" s="216">
        <f>IF(N585="nulová",J585,0)</f>
        <v>0</v>
      </c>
      <c r="BJ585" s="16" t="s">
        <v>84</v>
      </c>
      <c r="BK585" s="216">
        <f>ROUND(I585*H585,2)</f>
        <v>0</v>
      </c>
      <c r="BL585" s="16" t="s">
        <v>184</v>
      </c>
      <c r="BM585" s="215" t="s">
        <v>700</v>
      </c>
    </row>
    <row r="586" s="2" customFormat="1">
      <c r="A586" s="37"/>
      <c r="B586" s="38"/>
      <c r="C586" s="39"/>
      <c r="D586" s="217" t="s">
        <v>186</v>
      </c>
      <c r="E586" s="39"/>
      <c r="F586" s="218" t="s">
        <v>233</v>
      </c>
      <c r="G586" s="39"/>
      <c r="H586" s="39"/>
      <c r="I586" s="219"/>
      <c r="J586" s="39"/>
      <c r="K586" s="39"/>
      <c r="L586" s="43"/>
      <c r="M586" s="220"/>
      <c r="N586" s="221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186</v>
      </c>
      <c r="AU586" s="16" t="s">
        <v>183</v>
      </c>
    </row>
    <row r="587" s="2" customFormat="1" ht="16.5" customHeight="1">
      <c r="A587" s="37"/>
      <c r="B587" s="38"/>
      <c r="C587" s="203" t="s">
        <v>701</v>
      </c>
      <c r="D587" s="203" t="s">
        <v>177</v>
      </c>
      <c r="E587" s="204" t="s">
        <v>230</v>
      </c>
      <c r="F587" s="205" t="s">
        <v>231</v>
      </c>
      <c r="G587" s="206" t="s">
        <v>180</v>
      </c>
      <c r="H587" s="207">
        <v>1</v>
      </c>
      <c r="I587" s="208"/>
      <c r="J587" s="209">
        <f>ROUND(I587*H587,2)</f>
        <v>0</v>
      </c>
      <c r="K587" s="205" t="s">
        <v>181</v>
      </c>
      <c r="L587" s="210"/>
      <c r="M587" s="211" t="s">
        <v>19</v>
      </c>
      <c r="N587" s="212" t="s">
        <v>47</v>
      </c>
      <c r="O587" s="83"/>
      <c r="P587" s="213">
        <f>O587*H587</f>
        <v>0</v>
      </c>
      <c r="Q587" s="213">
        <v>0</v>
      </c>
      <c r="R587" s="213">
        <f>Q587*H587</f>
        <v>0</v>
      </c>
      <c r="S587" s="213">
        <v>0</v>
      </c>
      <c r="T587" s="214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15" t="s">
        <v>182</v>
      </c>
      <c r="AT587" s="215" t="s">
        <v>177</v>
      </c>
      <c r="AU587" s="215" t="s">
        <v>183</v>
      </c>
      <c r="AY587" s="16" t="s">
        <v>172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6" t="s">
        <v>84</v>
      </c>
      <c r="BK587" s="216">
        <f>ROUND(I587*H587,2)</f>
        <v>0</v>
      </c>
      <c r="BL587" s="16" t="s">
        <v>184</v>
      </c>
      <c r="BM587" s="215" t="s">
        <v>702</v>
      </c>
    </row>
    <row r="588" s="2" customFormat="1">
      <c r="A588" s="37"/>
      <c r="B588" s="38"/>
      <c r="C588" s="39"/>
      <c r="D588" s="217" t="s">
        <v>186</v>
      </c>
      <c r="E588" s="39"/>
      <c r="F588" s="218" t="s">
        <v>233</v>
      </c>
      <c r="G588" s="39"/>
      <c r="H588" s="39"/>
      <c r="I588" s="219"/>
      <c r="J588" s="39"/>
      <c r="K588" s="39"/>
      <c r="L588" s="43"/>
      <c r="M588" s="220"/>
      <c r="N588" s="221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186</v>
      </c>
      <c r="AU588" s="16" t="s">
        <v>183</v>
      </c>
    </row>
    <row r="589" s="2" customFormat="1" ht="16.5" customHeight="1">
      <c r="A589" s="37"/>
      <c r="B589" s="38"/>
      <c r="C589" s="203" t="s">
        <v>703</v>
      </c>
      <c r="D589" s="203" t="s">
        <v>177</v>
      </c>
      <c r="E589" s="204" t="s">
        <v>230</v>
      </c>
      <c r="F589" s="205" t="s">
        <v>231</v>
      </c>
      <c r="G589" s="206" t="s">
        <v>180</v>
      </c>
      <c r="H589" s="207">
        <v>1</v>
      </c>
      <c r="I589" s="208"/>
      <c r="J589" s="209">
        <f>ROUND(I589*H589,2)</f>
        <v>0</v>
      </c>
      <c r="K589" s="205" t="s">
        <v>181</v>
      </c>
      <c r="L589" s="210"/>
      <c r="M589" s="211" t="s">
        <v>19</v>
      </c>
      <c r="N589" s="212" t="s">
        <v>47</v>
      </c>
      <c r="O589" s="83"/>
      <c r="P589" s="213">
        <f>O589*H589</f>
        <v>0</v>
      </c>
      <c r="Q589" s="213">
        <v>0</v>
      </c>
      <c r="R589" s="213">
        <f>Q589*H589</f>
        <v>0</v>
      </c>
      <c r="S589" s="213">
        <v>0</v>
      </c>
      <c r="T589" s="214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15" t="s">
        <v>182</v>
      </c>
      <c r="AT589" s="215" t="s">
        <v>177</v>
      </c>
      <c r="AU589" s="215" t="s">
        <v>183</v>
      </c>
      <c r="AY589" s="16" t="s">
        <v>172</v>
      </c>
      <c r="BE589" s="216">
        <f>IF(N589="základní",J589,0)</f>
        <v>0</v>
      </c>
      <c r="BF589" s="216">
        <f>IF(N589="snížená",J589,0)</f>
        <v>0</v>
      </c>
      <c r="BG589" s="216">
        <f>IF(N589="zákl. přenesená",J589,0)</f>
        <v>0</v>
      </c>
      <c r="BH589" s="216">
        <f>IF(N589="sníž. přenesená",J589,0)</f>
        <v>0</v>
      </c>
      <c r="BI589" s="216">
        <f>IF(N589="nulová",J589,0)</f>
        <v>0</v>
      </c>
      <c r="BJ589" s="16" t="s">
        <v>84</v>
      </c>
      <c r="BK589" s="216">
        <f>ROUND(I589*H589,2)</f>
        <v>0</v>
      </c>
      <c r="BL589" s="16" t="s">
        <v>184</v>
      </c>
      <c r="BM589" s="215" t="s">
        <v>704</v>
      </c>
    </row>
    <row r="590" s="2" customFormat="1">
      <c r="A590" s="37"/>
      <c r="B590" s="38"/>
      <c r="C590" s="39"/>
      <c r="D590" s="217" t="s">
        <v>186</v>
      </c>
      <c r="E590" s="39"/>
      <c r="F590" s="218" t="s">
        <v>233</v>
      </c>
      <c r="G590" s="39"/>
      <c r="H590" s="39"/>
      <c r="I590" s="219"/>
      <c r="J590" s="39"/>
      <c r="K590" s="39"/>
      <c r="L590" s="43"/>
      <c r="M590" s="220"/>
      <c r="N590" s="221"/>
      <c r="O590" s="83"/>
      <c r="P590" s="83"/>
      <c r="Q590" s="83"/>
      <c r="R590" s="83"/>
      <c r="S590" s="83"/>
      <c r="T590" s="84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186</v>
      </c>
      <c r="AU590" s="16" t="s">
        <v>183</v>
      </c>
    </row>
    <row r="591" s="12" customFormat="1" ht="20.88" customHeight="1">
      <c r="A591" s="12"/>
      <c r="B591" s="187"/>
      <c r="C591" s="188"/>
      <c r="D591" s="189" t="s">
        <v>75</v>
      </c>
      <c r="E591" s="201" t="s">
        <v>216</v>
      </c>
      <c r="F591" s="201" t="s">
        <v>217</v>
      </c>
      <c r="G591" s="188"/>
      <c r="H591" s="188"/>
      <c r="I591" s="191"/>
      <c r="J591" s="202">
        <f>BK591</f>
        <v>0</v>
      </c>
      <c r="K591" s="188"/>
      <c r="L591" s="193"/>
      <c r="M591" s="194"/>
      <c r="N591" s="195"/>
      <c r="O591" s="195"/>
      <c r="P591" s="196">
        <f>SUM(P592:P595)</f>
        <v>0</v>
      </c>
      <c r="Q591" s="195"/>
      <c r="R591" s="196">
        <f>SUM(R592:R595)</f>
        <v>0</v>
      </c>
      <c r="S591" s="195"/>
      <c r="T591" s="197">
        <f>SUM(T592:T595)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198" t="s">
        <v>84</v>
      </c>
      <c r="AT591" s="199" t="s">
        <v>75</v>
      </c>
      <c r="AU591" s="199" t="s">
        <v>86</v>
      </c>
      <c r="AY591" s="198" t="s">
        <v>172</v>
      </c>
      <c r="BK591" s="200">
        <f>SUM(BK592:BK595)</f>
        <v>0</v>
      </c>
    </row>
    <row r="592" s="2" customFormat="1" ht="16.5" customHeight="1">
      <c r="A592" s="37"/>
      <c r="B592" s="38"/>
      <c r="C592" s="203" t="s">
        <v>705</v>
      </c>
      <c r="D592" s="203" t="s">
        <v>177</v>
      </c>
      <c r="E592" s="204" t="s">
        <v>398</v>
      </c>
      <c r="F592" s="205" t="s">
        <v>301</v>
      </c>
      <c r="G592" s="206" t="s">
        <v>180</v>
      </c>
      <c r="H592" s="207">
        <v>1</v>
      </c>
      <c r="I592" s="208"/>
      <c r="J592" s="209">
        <f>ROUND(I592*H592,2)</f>
        <v>0</v>
      </c>
      <c r="K592" s="205" t="s">
        <v>181</v>
      </c>
      <c r="L592" s="210"/>
      <c r="M592" s="211" t="s">
        <v>19</v>
      </c>
      <c r="N592" s="212" t="s">
        <v>47</v>
      </c>
      <c r="O592" s="83"/>
      <c r="P592" s="213">
        <f>O592*H592</f>
        <v>0</v>
      </c>
      <c r="Q592" s="213">
        <v>0</v>
      </c>
      <c r="R592" s="213">
        <f>Q592*H592</f>
        <v>0</v>
      </c>
      <c r="S592" s="213">
        <v>0</v>
      </c>
      <c r="T592" s="21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15" t="s">
        <v>182</v>
      </c>
      <c r="AT592" s="215" t="s">
        <v>177</v>
      </c>
      <c r="AU592" s="215" t="s">
        <v>183</v>
      </c>
      <c r="AY592" s="16" t="s">
        <v>172</v>
      </c>
      <c r="BE592" s="216">
        <f>IF(N592="základní",J592,0)</f>
        <v>0</v>
      </c>
      <c r="BF592" s="216">
        <f>IF(N592="snížená",J592,0)</f>
        <v>0</v>
      </c>
      <c r="BG592" s="216">
        <f>IF(N592="zákl. přenesená",J592,0)</f>
        <v>0</v>
      </c>
      <c r="BH592" s="216">
        <f>IF(N592="sníž. přenesená",J592,0)</f>
        <v>0</v>
      </c>
      <c r="BI592" s="216">
        <f>IF(N592="nulová",J592,0)</f>
        <v>0</v>
      </c>
      <c r="BJ592" s="16" t="s">
        <v>84</v>
      </c>
      <c r="BK592" s="216">
        <f>ROUND(I592*H592,2)</f>
        <v>0</v>
      </c>
      <c r="BL592" s="16" t="s">
        <v>184</v>
      </c>
      <c r="BM592" s="215" t="s">
        <v>706</v>
      </c>
    </row>
    <row r="593" s="2" customFormat="1">
      <c r="A593" s="37"/>
      <c r="B593" s="38"/>
      <c r="C593" s="39"/>
      <c r="D593" s="217" t="s">
        <v>186</v>
      </c>
      <c r="E593" s="39"/>
      <c r="F593" s="218" t="s">
        <v>187</v>
      </c>
      <c r="G593" s="39"/>
      <c r="H593" s="39"/>
      <c r="I593" s="219"/>
      <c r="J593" s="39"/>
      <c r="K593" s="39"/>
      <c r="L593" s="43"/>
      <c r="M593" s="220"/>
      <c r="N593" s="221"/>
      <c r="O593" s="83"/>
      <c r="P593" s="83"/>
      <c r="Q593" s="83"/>
      <c r="R593" s="83"/>
      <c r="S593" s="83"/>
      <c r="T593" s="84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16" t="s">
        <v>186</v>
      </c>
      <c r="AU593" s="16" t="s">
        <v>183</v>
      </c>
    </row>
    <row r="594" s="2" customFormat="1" ht="16.5" customHeight="1">
      <c r="A594" s="37"/>
      <c r="B594" s="38"/>
      <c r="C594" s="203" t="s">
        <v>707</v>
      </c>
      <c r="D594" s="203" t="s">
        <v>177</v>
      </c>
      <c r="E594" s="204" t="s">
        <v>192</v>
      </c>
      <c r="F594" s="205" t="s">
        <v>193</v>
      </c>
      <c r="G594" s="206" t="s">
        <v>180</v>
      </c>
      <c r="H594" s="207">
        <v>1</v>
      </c>
      <c r="I594" s="208"/>
      <c r="J594" s="209">
        <f>ROUND(I594*H594,2)</f>
        <v>0</v>
      </c>
      <c r="K594" s="205" t="s">
        <v>181</v>
      </c>
      <c r="L594" s="210"/>
      <c r="M594" s="211" t="s">
        <v>19</v>
      </c>
      <c r="N594" s="212" t="s">
        <v>47</v>
      </c>
      <c r="O594" s="83"/>
      <c r="P594" s="213">
        <f>O594*H594</f>
        <v>0</v>
      </c>
      <c r="Q594" s="213">
        <v>0</v>
      </c>
      <c r="R594" s="213">
        <f>Q594*H594</f>
        <v>0</v>
      </c>
      <c r="S594" s="213">
        <v>0</v>
      </c>
      <c r="T594" s="21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15" t="s">
        <v>182</v>
      </c>
      <c r="AT594" s="215" t="s">
        <v>177</v>
      </c>
      <c r="AU594" s="215" t="s">
        <v>183</v>
      </c>
      <c r="AY594" s="16" t="s">
        <v>172</v>
      </c>
      <c r="BE594" s="216">
        <f>IF(N594="základní",J594,0)</f>
        <v>0</v>
      </c>
      <c r="BF594" s="216">
        <f>IF(N594="snížená",J594,0)</f>
        <v>0</v>
      </c>
      <c r="BG594" s="216">
        <f>IF(N594="zákl. přenesená",J594,0)</f>
        <v>0</v>
      </c>
      <c r="BH594" s="216">
        <f>IF(N594="sníž. přenesená",J594,0)</f>
        <v>0</v>
      </c>
      <c r="BI594" s="216">
        <f>IF(N594="nulová",J594,0)</f>
        <v>0</v>
      </c>
      <c r="BJ594" s="16" t="s">
        <v>84</v>
      </c>
      <c r="BK594" s="216">
        <f>ROUND(I594*H594,2)</f>
        <v>0</v>
      </c>
      <c r="BL594" s="16" t="s">
        <v>184</v>
      </c>
      <c r="BM594" s="215" t="s">
        <v>708</v>
      </c>
    </row>
    <row r="595" s="2" customFormat="1">
      <c r="A595" s="37"/>
      <c r="B595" s="38"/>
      <c r="C595" s="39"/>
      <c r="D595" s="217" t="s">
        <v>186</v>
      </c>
      <c r="E595" s="39"/>
      <c r="F595" s="218" t="s">
        <v>195</v>
      </c>
      <c r="G595" s="39"/>
      <c r="H595" s="39"/>
      <c r="I595" s="219"/>
      <c r="J595" s="39"/>
      <c r="K595" s="39"/>
      <c r="L595" s="43"/>
      <c r="M595" s="220"/>
      <c r="N595" s="221"/>
      <c r="O595" s="83"/>
      <c r="P595" s="83"/>
      <c r="Q595" s="83"/>
      <c r="R595" s="83"/>
      <c r="S595" s="83"/>
      <c r="T595" s="84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186</v>
      </c>
      <c r="AU595" s="16" t="s">
        <v>183</v>
      </c>
    </row>
    <row r="596" s="12" customFormat="1" ht="20.88" customHeight="1">
      <c r="A596" s="12"/>
      <c r="B596" s="187"/>
      <c r="C596" s="188"/>
      <c r="D596" s="189" t="s">
        <v>75</v>
      </c>
      <c r="E596" s="201" t="s">
        <v>242</v>
      </c>
      <c r="F596" s="201" t="s">
        <v>243</v>
      </c>
      <c r="G596" s="188"/>
      <c r="H596" s="188"/>
      <c r="I596" s="191"/>
      <c r="J596" s="202">
        <f>BK596</f>
        <v>0</v>
      </c>
      <c r="K596" s="188"/>
      <c r="L596" s="193"/>
      <c r="M596" s="194"/>
      <c r="N596" s="195"/>
      <c r="O596" s="195"/>
      <c r="P596" s="196">
        <f>P597</f>
        <v>0</v>
      </c>
      <c r="Q596" s="195"/>
      <c r="R596" s="196">
        <f>R597</f>
        <v>0</v>
      </c>
      <c r="S596" s="195"/>
      <c r="T596" s="197">
        <f>T597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198" t="s">
        <v>84</v>
      </c>
      <c r="AT596" s="199" t="s">
        <v>75</v>
      </c>
      <c r="AU596" s="199" t="s">
        <v>86</v>
      </c>
      <c r="AY596" s="198" t="s">
        <v>172</v>
      </c>
      <c r="BK596" s="200">
        <f>BK597</f>
        <v>0</v>
      </c>
    </row>
    <row r="597" s="2" customFormat="1" ht="24.15" customHeight="1">
      <c r="A597" s="37"/>
      <c r="B597" s="38"/>
      <c r="C597" s="203" t="s">
        <v>709</v>
      </c>
      <c r="D597" s="203" t="s">
        <v>177</v>
      </c>
      <c r="E597" s="204" t="s">
        <v>263</v>
      </c>
      <c r="F597" s="205" t="s">
        <v>264</v>
      </c>
      <c r="G597" s="206" t="s">
        <v>180</v>
      </c>
      <c r="H597" s="207">
        <v>5</v>
      </c>
      <c r="I597" s="208"/>
      <c r="J597" s="209">
        <f>ROUND(I597*H597,2)</f>
        <v>0</v>
      </c>
      <c r="K597" s="205" t="s">
        <v>181</v>
      </c>
      <c r="L597" s="210"/>
      <c r="M597" s="211" t="s">
        <v>19</v>
      </c>
      <c r="N597" s="212" t="s">
        <v>47</v>
      </c>
      <c r="O597" s="83"/>
      <c r="P597" s="213">
        <f>O597*H597</f>
        <v>0</v>
      </c>
      <c r="Q597" s="213">
        <v>0</v>
      </c>
      <c r="R597" s="213">
        <f>Q597*H597</f>
        <v>0</v>
      </c>
      <c r="S597" s="213">
        <v>0</v>
      </c>
      <c r="T597" s="214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15" t="s">
        <v>182</v>
      </c>
      <c r="AT597" s="215" t="s">
        <v>177</v>
      </c>
      <c r="AU597" s="215" t="s">
        <v>183</v>
      </c>
      <c r="AY597" s="16" t="s">
        <v>172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6" t="s">
        <v>84</v>
      </c>
      <c r="BK597" s="216">
        <f>ROUND(I597*H597,2)</f>
        <v>0</v>
      </c>
      <c r="BL597" s="16" t="s">
        <v>184</v>
      </c>
      <c r="BM597" s="215" t="s">
        <v>710</v>
      </c>
    </row>
    <row r="598" s="12" customFormat="1" ht="22.8" customHeight="1">
      <c r="A598" s="12"/>
      <c r="B598" s="187"/>
      <c r="C598" s="188"/>
      <c r="D598" s="189" t="s">
        <v>75</v>
      </c>
      <c r="E598" s="201" t="s">
        <v>711</v>
      </c>
      <c r="F598" s="201" t="s">
        <v>712</v>
      </c>
      <c r="G598" s="188"/>
      <c r="H598" s="188"/>
      <c r="I598" s="191"/>
      <c r="J598" s="202">
        <f>BK598</f>
        <v>0</v>
      </c>
      <c r="K598" s="188"/>
      <c r="L598" s="193"/>
      <c r="M598" s="194"/>
      <c r="N598" s="195"/>
      <c r="O598" s="195"/>
      <c r="P598" s="196">
        <f>P599+P616+P627+P634</f>
        <v>0</v>
      </c>
      <c r="Q598" s="195"/>
      <c r="R598" s="196">
        <f>R599+R616+R627+R634</f>
        <v>0</v>
      </c>
      <c r="S598" s="195"/>
      <c r="T598" s="197">
        <f>T599+T616+T627+T634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198" t="s">
        <v>84</v>
      </c>
      <c r="AT598" s="199" t="s">
        <v>75</v>
      </c>
      <c r="AU598" s="199" t="s">
        <v>84</v>
      </c>
      <c r="AY598" s="198" t="s">
        <v>172</v>
      </c>
      <c r="BK598" s="200">
        <f>BK599+BK616+BK627+BK634</f>
        <v>0</v>
      </c>
    </row>
    <row r="599" s="12" customFormat="1" ht="20.88" customHeight="1">
      <c r="A599" s="12"/>
      <c r="B599" s="187"/>
      <c r="C599" s="188"/>
      <c r="D599" s="189" t="s">
        <v>75</v>
      </c>
      <c r="E599" s="201" t="s">
        <v>669</v>
      </c>
      <c r="F599" s="201" t="s">
        <v>344</v>
      </c>
      <c r="G599" s="188"/>
      <c r="H599" s="188"/>
      <c r="I599" s="191"/>
      <c r="J599" s="202">
        <f>BK599</f>
        <v>0</v>
      </c>
      <c r="K599" s="188"/>
      <c r="L599" s="193"/>
      <c r="M599" s="194"/>
      <c r="N599" s="195"/>
      <c r="O599" s="195"/>
      <c r="P599" s="196">
        <f>SUM(P600:P615)</f>
        <v>0</v>
      </c>
      <c r="Q599" s="195"/>
      <c r="R599" s="196">
        <f>SUM(R600:R615)</f>
        <v>0</v>
      </c>
      <c r="S599" s="195"/>
      <c r="T599" s="197">
        <f>SUM(T600:T615)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198" t="s">
        <v>84</v>
      </c>
      <c r="AT599" s="199" t="s">
        <v>75</v>
      </c>
      <c r="AU599" s="199" t="s">
        <v>86</v>
      </c>
      <c r="AY599" s="198" t="s">
        <v>172</v>
      </c>
      <c r="BK599" s="200">
        <f>SUM(BK600:BK615)</f>
        <v>0</v>
      </c>
    </row>
    <row r="600" s="2" customFormat="1" ht="16.5" customHeight="1">
      <c r="A600" s="37"/>
      <c r="B600" s="38"/>
      <c r="C600" s="203" t="s">
        <v>713</v>
      </c>
      <c r="D600" s="203" t="s">
        <v>177</v>
      </c>
      <c r="E600" s="204" t="s">
        <v>671</v>
      </c>
      <c r="F600" s="205" t="s">
        <v>301</v>
      </c>
      <c r="G600" s="206" t="s">
        <v>180</v>
      </c>
      <c r="H600" s="207">
        <v>2</v>
      </c>
      <c r="I600" s="208"/>
      <c r="J600" s="209">
        <f>ROUND(I600*H600,2)</f>
        <v>0</v>
      </c>
      <c r="K600" s="205" t="s">
        <v>181</v>
      </c>
      <c r="L600" s="210"/>
      <c r="M600" s="211" t="s">
        <v>19</v>
      </c>
      <c r="N600" s="212" t="s">
        <v>47</v>
      </c>
      <c r="O600" s="83"/>
      <c r="P600" s="213">
        <f>O600*H600</f>
        <v>0</v>
      </c>
      <c r="Q600" s="213">
        <v>0</v>
      </c>
      <c r="R600" s="213">
        <f>Q600*H600</f>
        <v>0</v>
      </c>
      <c r="S600" s="213">
        <v>0</v>
      </c>
      <c r="T600" s="21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15" t="s">
        <v>182</v>
      </c>
      <c r="AT600" s="215" t="s">
        <v>177</v>
      </c>
      <c r="AU600" s="215" t="s">
        <v>183</v>
      </c>
      <c r="AY600" s="16" t="s">
        <v>172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6" t="s">
        <v>84</v>
      </c>
      <c r="BK600" s="216">
        <f>ROUND(I600*H600,2)</f>
        <v>0</v>
      </c>
      <c r="BL600" s="16" t="s">
        <v>184</v>
      </c>
      <c r="BM600" s="215" t="s">
        <v>714</v>
      </c>
    </row>
    <row r="601" s="2" customFormat="1">
      <c r="A601" s="37"/>
      <c r="B601" s="38"/>
      <c r="C601" s="39"/>
      <c r="D601" s="217" t="s">
        <v>186</v>
      </c>
      <c r="E601" s="39"/>
      <c r="F601" s="218" t="s">
        <v>673</v>
      </c>
      <c r="G601" s="39"/>
      <c r="H601" s="39"/>
      <c r="I601" s="219"/>
      <c r="J601" s="39"/>
      <c r="K601" s="39"/>
      <c r="L601" s="43"/>
      <c r="M601" s="220"/>
      <c r="N601" s="221"/>
      <c r="O601" s="83"/>
      <c r="P601" s="83"/>
      <c r="Q601" s="83"/>
      <c r="R601" s="83"/>
      <c r="S601" s="83"/>
      <c r="T601" s="84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6" t="s">
        <v>186</v>
      </c>
      <c r="AU601" s="16" t="s">
        <v>183</v>
      </c>
    </row>
    <row r="602" s="2" customFormat="1" ht="24.15" customHeight="1">
      <c r="A602" s="37"/>
      <c r="B602" s="38"/>
      <c r="C602" s="203" t="s">
        <v>715</v>
      </c>
      <c r="D602" s="203" t="s">
        <v>177</v>
      </c>
      <c r="E602" s="204" t="s">
        <v>675</v>
      </c>
      <c r="F602" s="205" t="s">
        <v>676</v>
      </c>
      <c r="G602" s="206" t="s">
        <v>180</v>
      </c>
      <c r="H602" s="207">
        <v>2</v>
      </c>
      <c r="I602" s="208"/>
      <c r="J602" s="209">
        <f>ROUND(I602*H602,2)</f>
        <v>0</v>
      </c>
      <c r="K602" s="205" t="s">
        <v>181</v>
      </c>
      <c r="L602" s="210"/>
      <c r="M602" s="211" t="s">
        <v>19</v>
      </c>
      <c r="N602" s="212" t="s">
        <v>47</v>
      </c>
      <c r="O602" s="83"/>
      <c r="P602" s="213">
        <f>O602*H602</f>
        <v>0</v>
      </c>
      <c r="Q602" s="213">
        <v>0</v>
      </c>
      <c r="R602" s="213">
        <f>Q602*H602</f>
        <v>0</v>
      </c>
      <c r="S602" s="213">
        <v>0</v>
      </c>
      <c r="T602" s="214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15" t="s">
        <v>182</v>
      </c>
      <c r="AT602" s="215" t="s">
        <v>177</v>
      </c>
      <c r="AU602" s="215" t="s">
        <v>183</v>
      </c>
      <c r="AY602" s="16" t="s">
        <v>172</v>
      </c>
      <c r="BE602" s="216">
        <f>IF(N602="základní",J602,0)</f>
        <v>0</v>
      </c>
      <c r="BF602" s="216">
        <f>IF(N602="snížená",J602,0)</f>
        <v>0</v>
      </c>
      <c r="BG602" s="216">
        <f>IF(N602="zákl. přenesená",J602,0)</f>
        <v>0</v>
      </c>
      <c r="BH602" s="216">
        <f>IF(N602="sníž. přenesená",J602,0)</f>
        <v>0</v>
      </c>
      <c r="BI602" s="216">
        <f>IF(N602="nulová",J602,0)</f>
        <v>0</v>
      </c>
      <c r="BJ602" s="16" t="s">
        <v>84</v>
      </c>
      <c r="BK602" s="216">
        <f>ROUND(I602*H602,2)</f>
        <v>0</v>
      </c>
      <c r="BL602" s="16" t="s">
        <v>184</v>
      </c>
      <c r="BM602" s="215" t="s">
        <v>716</v>
      </c>
    </row>
    <row r="603" s="2" customFormat="1">
      <c r="A603" s="37"/>
      <c r="B603" s="38"/>
      <c r="C603" s="39"/>
      <c r="D603" s="217" t="s">
        <v>186</v>
      </c>
      <c r="E603" s="39"/>
      <c r="F603" s="218" t="s">
        <v>678</v>
      </c>
      <c r="G603" s="39"/>
      <c r="H603" s="39"/>
      <c r="I603" s="219"/>
      <c r="J603" s="39"/>
      <c r="K603" s="39"/>
      <c r="L603" s="43"/>
      <c r="M603" s="220"/>
      <c r="N603" s="221"/>
      <c r="O603" s="83"/>
      <c r="P603" s="83"/>
      <c r="Q603" s="83"/>
      <c r="R603" s="83"/>
      <c r="S603" s="83"/>
      <c r="T603" s="84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186</v>
      </c>
      <c r="AU603" s="16" t="s">
        <v>183</v>
      </c>
    </row>
    <row r="604" s="2" customFormat="1" ht="24.15" customHeight="1">
      <c r="A604" s="37"/>
      <c r="B604" s="38"/>
      <c r="C604" s="203" t="s">
        <v>717</v>
      </c>
      <c r="D604" s="203" t="s">
        <v>177</v>
      </c>
      <c r="E604" s="204" t="s">
        <v>675</v>
      </c>
      <c r="F604" s="205" t="s">
        <v>676</v>
      </c>
      <c r="G604" s="206" t="s">
        <v>180</v>
      </c>
      <c r="H604" s="207">
        <v>2</v>
      </c>
      <c r="I604" s="208"/>
      <c r="J604" s="209">
        <f>ROUND(I604*H604,2)</f>
        <v>0</v>
      </c>
      <c r="K604" s="205" t="s">
        <v>181</v>
      </c>
      <c r="L604" s="210"/>
      <c r="M604" s="211" t="s">
        <v>19</v>
      </c>
      <c r="N604" s="212" t="s">
        <v>47</v>
      </c>
      <c r="O604" s="83"/>
      <c r="P604" s="213">
        <f>O604*H604</f>
        <v>0</v>
      </c>
      <c r="Q604" s="213">
        <v>0</v>
      </c>
      <c r="R604" s="213">
        <f>Q604*H604</f>
        <v>0</v>
      </c>
      <c r="S604" s="213">
        <v>0</v>
      </c>
      <c r="T604" s="214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15" t="s">
        <v>182</v>
      </c>
      <c r="AT604" s="215" t="s">
        <v>177</v>
      </c>
      <c r="AU604" s="215" t="s">
        <v>183</v>
      </c>
      <c r="AY604" s="16" t="s">
        <v>172</v>
      </c>
      <c r="BE604" s="216">
        <f>IF(N604="základní",J604,0)</f>
        <v>0</v>
      </c>
      <c r="BF604" s="216">
        <f>IF(N604="snížená",J604,0)</f>
        <v>0</v>
      </c>
      <c r="BG604" s="216">
        <f>IF(N604="zákl. přenesená",J604,0)</f>
        <v>0</v>
      </c>
      <c r="BH604" s="216">
        <f>IF(N604="sníž. přenesená",J604,0)</f>
        <v>0</v>
      </c>
      <c r="BI604" s="216">
        <f>IF(N604="nulová",J604,0)</f>
        <v>0</v>
      </c>
      <c r="BJ604" s="16" t="s">
        <v>84</v>
      </c>
      <c r="BK604" s="216">
        <f>ROUND(I604*H604,2)</f>
        <v>0</v>
      </c>
      <c r="BL604" s="16" t="s">
        <v>184</v>
      </c>
      <c r="BM604" s="215" t="s">
        <v>718</v>
      </c>
    </row>
    <row r="605" s="2" customFormat="1">
      <c r="A605" s="37"/>
      <c r="B605" s="38"/>
      <c r="C605" s="39"/>
      <c r="D605" s="217" t="s">
        <v>186</v>
      </c>
      <c r="E605" s="39"/>
      <c r="F605" s="218" t="s">
        <v>678</v>
      </c>
      <c r="G605" s="39"/>
      <c r="H605" s="39"/>
      <c r="I605" s="219"/>
      <c r="J605" s="39"/>
      <c r="K605" s="39"/>
      <c r="L605" s="43"/>
      <c r="M605" s="220"/>
      <c r="N605" s="221"/>
      <c r="O605" s="83"/>
      <c r="P605" s="83"/>
      <c r="Q605" s="83"/>
      <c r="R605" s="83"/>
      <c r="S605" s="83"/>
      <c r="T605" s="84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186</v>
      </c>
      <c r="AU605" s="16" t="s">
        <v>183</v>
      </c>
    </row>
    <row r="606" s="2" customFormat="1" ht="16.5" customHeight="1">
      <c r="A606" s="37"/>
      <c r="B606" s="38"/>
      <c r="C606" s="203" t="s">
        <v>719</v>
      </c>
      <c r="D606" s="203" t="s">
        <v>177</v>
      </c>
      <c r="E606" s="204" t="s">
        <v>192</v>
      </c>
      <c r="F606" s="205" t="s">
        <v>193</v>
      </c>
      <c r="G606" s="206" t="s">
        <v>180</v>
      </c>
      <c r="H606" s="207">
        <v>2.8599999999999999</v>
      </c>
      <c r="I606" s="208"/>
      <c r="J606" s="209">
        <f>ROUND(I606*H606,2)</f>
        <v>0</v>
      </c>
      <c r="K606" s="205" t="s">
        <v>181</v>
      </c>
      <c r="L606" s="210"/>
      <c r="M606" s="211" t="s">
        <v>19</v>
      </c>
      <c r="N606" s="212" t="s">
        <v>47</v>
      </c>
      <c r="O606" s="83"/>
      <c r="P606" s="213">
        <f>O606*H606</f>
        <v>0</v>
      </c>
      <c r="Q606" s="213">
        <v>0</v>
      </c>
      <c r="R606" s="213">
        <f>Q606*H606</f>
        <v>0</v>
      </c>
      <c r="S606" s="213">
        <v>0</v>
      </c>
      <c r="T606" s="214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15" t="s">
        <v>182</v>
      </c>
      <c r="AT606" s="215" t="s">
        <v>177</v>
      </c>
      <c r="AU606" s="215" t="s">
        <v>183</v>
      </c>
      <c r="AY606" s="16" t="s">
        <v>172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16" t="s">
        <v>84</v>
      </c>
      <c r="BK606" s="216">
        <f>ROUND(I606*H606,2)</f>
        <v>0</v>
      </c>
      <c r="BL606" s="16" t="s">
        <v>184</v>
      </c>
      <c r="BM606" s="215" t="s">
        <v>720</v>
      </c>
    </row>
    <row r="607" s="2" customFormat="1">
      <c r="A607" s="37"/>
      <c r="B607" s="38"/>
      <c r="C607" s="39"/>
      <c r="D607" s="217" t="s">
        <v>186</v>
      </c>
      <c r="E607" s="39"/>
      <c r="F607" s="218" t="s">
        <v>195</v>
      </c>
      <c r="G607" s="39"/>
      <c r="H607" s="39"/>
      <c r="I607" s="219"/>
      <c r="J607" s="39"/>
      <c r="K607" s="39"/>
      <c r="L607" s="43"/>
      <c r="M607" s="220"/>
      <c r="N607" s="221"/>
      <c r="O607" s="83"/>
      <c r="P607" s="83"/>
      <c r="Q607" s="83"/>
      <c r="R607" s="83"/>
      <c r="S607" s="83"/>
      <c r="T607" s="84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186</v>
      </c>
      <c r="AU607" s="16" t="s">
        <v>183</v>
      </c>
    </row>
    <row r="608" s="2" customFormat="1" ht="16.5" customHeight="1">
      <c r="A608" s="37"/>
      <c r="B608" s="38"/>
      <c r="C608" s="203" t="s">
        <v>721</v>
      </c>
      <c r="D608" s="203" t="s">
        <v>177</v>
      </c>
      <c r="E608" s="204" t="s">
        <v>496</v>
      </c>
      <c r="F608" s="205" t="s">
        <v>497</v>
      </c>
      <c r="G608" s="206" t="s">
        <v>180</v>
      </c>
      <c r="H608" s="207">
        <v>1</v>
      </c>
      <c r="I608" s="208"/>
      <c r="J608" s="209">
        <f>ROUND(I608*H608,2)</f>
        <v>0</v>
      </c>
      <c r="K608" s="205" t="s">
        <v>181</v>
      </c>
      <c r="L608" s="210"/>
      <c r="M608" s="211" t="s">
        <v>19</v>
      </c>
      <c r="N608" s="212" t="s">
        <v>47</v>
      </c>
      <c r="O608" s="83"/>
      <c r="P608" s="213">
        <f>O608*H608</f>
        <v>0</v>
      </c>
      <c r="Q608" s="213">
        <v>0</v>
      </c>
      <c r="R608" s="213">
        <f>Q608*H608</f>
        <v>0</v>
      </c>
      <c r="S608" s="213">
        <v>0</v>
      </c>
      <c r="T608" s="214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15" t="s">
        <v>182</v>
      </c>
      <c r="AT608" s="215" t="s">
        <v>177</v>
      </c>
      <c r="AU608" s="215" t="s">
        <v>183</v>
      </c>
      <c r="AY608" s="16" t="s">
        <v>172</v>
      </c>
      <c r="BE608" s="216">
        <f>IF(N608="základní",J608,0)</f>
        <v>0</v>
      </c>
      <c r="BF608" s="216">
        <f>IF(N608="snížená",J608,0)</f>
        <v>0</v>
      </c>
      <c r="BG608" s="216">
        <f>IF(N608="zákl. přenesená",J608,0)</f>
        <v>0</v>
      </c>
      <c r="BH608" s="216">
        <f>IF(N608="sníž. přenesená",J608,0)</f>
        <v>0</v>
      </c>
      <c r="BI608" s="216">
        <f>IF(N608="nulová",J608,0)</f>
        <v>0</v>
      </c>
      <c r="BJ608" s="16" t="s">
        <v>84</v>
      </c>
      <c r="BK608" s="216">
        <f>ROUND(I608*H608,2)</f>
        <v>0</v>
      </c>
      <c r="BL608" s="16" t="s">
        <v>184</v>
      </c>
      <c r="BM608" s="215" t="s">
        <v>722</v>
      </c>
    </row>
    <row r="609" s="2" customFormat="1">
      <c r="A609" s="37"/>
      <c r="B609" s="38"/>
      <c r="C609" s="39"/>
      <c r="D609" s="217" t="s">
        <v>186</v>
      </c>
      <c r="E609" s="39"/>
      <c r="F609" s="218" t="s">
        <v>499</v>
      </c>
      <c r="G609" s="39"/>
      <c r="H609" s="39"/>
      <c r="I609" s="219"/>
      <c r="J609" s="39"/>
      <c r="K609" s="39"/>
      <c r="L609" s="43"/>
      <c r="M609" s="220"/>
      <c r="N609" s="221"/>
      <c r="O609" s="83"/>
      <c r="P609" s="83"/>
      <c r="Q609" s="83"/>
      <c r="R609" s="83"/>
      <c r="S609" s="83"/>
      <c r="T609" s="84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16" t="s">
        <v>186</v>
      </c>
      <c r="AU609" s="16" t="s">
        <v>183</v>
      </c>
    </row>
    <row r="610" s="2" customFormat="1" ht="16.5" customHeight="1">
      <c r="A610" s="37"/>
      <c r="B610" s="38"/>
      <c r="C610" s="203" t="s">
        <v>723</v>
      </c>
      <c r="D610" s="203" t="s">
        <v>177</v>
      </c>
      <c r="E610" s="204" t="s">
        <v>496</v>
      </c>
      <c r="F610" s="205" t="s">
        <v>497</v>
      </c>
      <c r="G610" s="206" t="s">
        <v>180</v>
      </c>
      <c r="H610" s="207">
        <v>1</v>
      </c>
      <c r="I610" s="208"/>
      <c r="J610" s="209">
        <f>ROUND(I610*H610,2)</f>
        <v>0</v>
      </c>
      <c r="K610" s="205" t="s">
        <v>181</v>
      </c>
      <c r="L610" s="210"/>
      <c r="M610" s="211" t="s">
        <v>19</v>
      </c>
      <c r="N610" s="212" t="s">
        <v>47</v>
      </c>
      <c r="O610" s="83"/>
      <c r="P610" s="213">
        <f>O610*H610</f>
        <v>0</v>
      </c>
      <c r="Q610" s="213">
        <v>0</v>
      </c>
      <c r="R610" s="213">
        <f>Q610*H610</f>
        <v>0</v>
      </c>
      <c r="S610" s="213">
        <v>0</v>
      </c>
      <c r="T610" s="21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15" t="s">
        <v>182</v>
      </c>
      <c r="AT610" s="215" t="s">
        <v>177</v>
      </c>
      <c r="AU610" s="215" t="s">
        <v>183</v>
      </c>
      <c r="AY610" s="16" t="s">
        <v>172</v>
      </c>
      <c r="BE610" s="216">
        <f>IF(N610="základní",J610,0)</f>
        <v>0</v>
      </c>
      <c r="BF610" s="216">
        <f>IF(N610="snížená",J610,0)</f>
        <v>0</v>
      </c>
      <c r="BG610" s="216">
        <f>IF(N610="zákl. přenesená",J610,0)</f>
        <v>0</v>
      </c>
      <c r="BH610" s="216">
        <f>IF(N610="sníž. přenesená",J610,0)</f>
        <v>0</v>
      </c>
      <c r="BI610" s="216">
        <f>IF(N610="nulová",J610,0)</f>
        <v>0</v>
      </c>
      <c r="BJ610" s="16" t="s">
        <v>84</v>
      </c>
      <c r="BK610" s="216">
        <f>ROUND(I610*H610,2)</f>
        <v>0</v>
      </c>
      <c r="BL610" s="16" t="s">
        <v>184</v>
      </c>
      <c r="BM610" s="215" t="s">
        <v>724</v>
      </c>
    </row>
    <row r="611" s="2" customFormat="1">
      <c r="A611" s="37"/>
      <c r="B611" s="38"/>
      <c r="C611" s="39"/>
      <c r="D611" s="217" t="s">
        <v>186</v>
      </c>
      <c r="E611" s="39"/>
      <c r="F611" s="218" t="s">
        <v>499</v>
      </c>
      <c r="G611" s="39"/>
      <c r="H611" s="39"/>
      <c r="I611" s="219"/>
      <c r="J611" s="39"/>
      <c r="K611" s="39"/>
      <c r="L611" s="43"/>
      <c r="M611" s="220"/>
      <c r="N611" s="221"/>
      <c r="O611" s="83"/>
      <c r="P611" s="83"/>
      <c r="Q611" s="83"/>
      <c r="R611" s="83"/>
      <c r="S611" s="83"/>
      <c r="T611" s="84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186</v>
      </c>
      <c r="AU611" s="16" t="s">
        <v>183</v>
      </c>
    </row>
    <row r="612" s="2" customFormat="1" ht="16.5" customHeight="1">
      <c r="A612" s="37"/>
      <c r="B612" s="38"/>
      <c r="C612" s="203" t="s">
        <v>725</v>
      </c>
      <c r="D612" s="203" t="s">
        <v>177</v>
      </c>
      <c r="E612" s="204" t="s">
        <v>491</v>
      </c>
      <c r="F612" s="205" t="s">
        <v>492</v>
      </c>
      <c r="G612" s="206" t="s">
        <v>180</v>
      </c>
      <c r="H612" s="207">
        <v>1</v>
      </c>
      <c r="I612" s="208"/>
      <c r="J612" s="209">
        <f>ROUND(I612*H612,2)</f>
        <v>0</v>
      </c>
      <c r="K612" s="205" t="s">
        <v>181</v>
      </c>
      <c r="L612" s="210"/>
      <c r="M612" s="211" t="s">
        <v>19</v>
      </c>
      <c r="N612" s="212" t="s">
        <v>47</v>
      </c>
      <c r="O612" s="83"/>
      <c r="P612" s="213">
        <f>O612*H612</f>
        <v>0</v>
      </c>
      <c r="Q612" s="213">
        <v>0</v>
      </c>
      <c r="R612" s="213">
        <f>Q612*H612</f>
        <v>0</v>
      </c>
      <c r="S612" s="213">
        <v>0</v>
      </c>
      <c r="T612" s="214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15" t="s">
        <v>182</v>
      </c>
      <c r="AT612" s="215" t="s">
        <v>177</v>
      </c>
      <c r="AU612" s="215" t="s">
        <v>183</v>
      </c>
      <c r="AY612" s="16" t="s">
        <v>172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6" t="s">
        <v>84</v>
      </c>
      <c r="BK612" s="216">
        <f>ROUND(I612*H612,2)</f>
        <v>0</v>
      </c>
      <c r="BL612" s="16" t="s">
        <v>184</v>
      </c>
      <c r="BM612" s="215" t="s">
        <v>726</v>
      </c>
    </row>
    <row r="613" s="2" customFormat="1">
      <c r="A613" s="37"/>
      <c r="B613" s="38"/>
      <c r="C613" s="39"/>
      <c r="D613" s="217" t="s">
        <v>186</v>
      </c>
      <c r="E613" s="39"/>
      <c r="F613" s="218" t="s">
        <v>689</v>
      </c>
      <c r="G613" s="39"/>
      <c r="H613" s="39"/>
      <c r="I613" s="219"/>
      <c r="J613" s="39"/>
      <c r="K613" s="39"/>
      <c r="L613" s="43"/>
      <c r="M613" s="220"/>
      <c r="N613" s="221"/>
      <c r="O613" s="83"/>
      <c r="P613" s="83"/>
      <c r="Q613" s="83"/>
      <c r="R613" s="83"/>
      <c r="S613" s="83"/>
      <c r="T613" s="84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6" t="s">
        <v>186</v>
      </c>
      <c r="AU613" s="16" t="s">
        <v>183</v>
      </c>
    </row>
    <row r="614" s="2" customFormat="1" ht="16.5" customHeight="1">
      <c r="A614" s="37"/>
      <c r="B614" s="38"/>
      <c r="C614" s="203" t="s">
        <v>727</v>
      </c>
      <c r="D614" s="203" t="s">
        <v>177</v>
      </c>
      <c r="E614" s="204" t="s">
        <v>491</v>
      </c>
      <c r="F614" s="205" t="s">
        <v>492</v>
      </c>
      <c r="G614" s="206" t="s">
        <v>180</v>
      </c>
      <c r="H614" s="207">
        <v>1</v>
      </c>
      <c r="I614" s="208"/>
      <c r="J614" s="209">
        <f>ROUND(I614*H614,2)</f>
        <v>0</v>
      </c>
      <c r="K614" s="205" t="s">
        <v>181</v>
      </c>
      <c r="L614" s="210"/>
      <c r="M614" s="211" t="s">
        <v>19</v>
      </c>
      <c r="N614" s="212" t="s">
        <v>47</v>
      </c>
      <c r="O614" s="83"/>
      <c r="P614" s="213">
        <f>O614*H614</f>
        <v>0</v>
      </c>
      <c r="Q614" s="213">
        <v>0</v>
      </c>
      <c r="R614" s="213">
        <f>Q614*H614</f>
        <v>0</v>
      </c>
      <c r="S614" s="213">
        <v>0</v>
      </c>
      <c r="T614" s="214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215" t="s">
        <v>182</v>
      </c>
      <c r="AT614" s="215" t="s">
        <v>177</v>
      </c>
      <c r="AU614" s="215" t="s">
        <v>183</v>
      </c>
      <c r="AY614" s="16" t="s">
        <v>172</v>
      </c>
      <c r="BE614" s="216">
        <f>IF(N614="základní",J614,0)</f>
        <v>0</v>
      </c>
      <c r="BF614" s="216">
        <f>IF(N614="snížená",J614,0)</f>
        <v>0</v>
      </c>
      <c r="BG614" s="216">
        <f>IF(N614="zákl. přenesená",J614,0)</f>
        <v>0</v>
      </c>
      <c r="BH614" s="216">
        <f>IF(N614="sníž. přenesená",J614,0)</f>
        <v>0</v>
      </c>
      <c r="BI614" s="216">
        <f>IF(N614="nulová",J614,0)</f>
        <v>0</v>
      </c>
      <c r="BJ614" s="16" t="s">
        <v>84</v>
      </c>
      <c r="BK614" s="216">
        <f>ROUND(I614*H614,2)</f>
        <v>0</v>
      </c>
      <c r="BL614" s="16" t="s">
        <v>184</v>
      </c>
      <c r="BM614" s="215" t="s">
        <v>728</v>
      </c>
    </row>
    <row r="615" s="2" customFormat="1">
      <c r="A615" s="37"/>
      <c r="B615" s="38"/>
      <c r="C615" s="39"/>
      <c r="D615" s="217" t="s">
        <v>186</v>
      </c>
      <c r="E615" s="39"/>
      <c r="F615" s="218" t="s">
        <v>494</v>
      </c>
      <c r="G615" s="39"/>
      <c r="H615" s="39"/>
      <c r="I615" s="219"/>
      <c r="J615" s="39"/>
      <c r="K615" s="39"/>
      <c r="L615" s="43"/>
      <c r="M615" s="220"/>
      <c r="N615" s="221"/>
      <c r="O615" s="83"/>
      <c r="P615" s="83"/>
      <c r="Q615" s="83"/>
      <c r="R615" s="83"/>
      <c r="S615" s="83"/>
      <c r="T615" s="84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16" t="s">
        <v>186</v>
      </c>
      <c r="AU615" s="16" t="s">
        <v>183</v>
      </c>
    </row>
    <row r="616" s="12" customFormat="1" ht="20.88" customHeight="1">
      <c r="A616" s="12"/>
      <c r="B616" s="187"/>
      <c r="C616" s="188"/>
      <c r="D616" s="189" t="s">
        <v>75</v>
      </c>
      <c r="E616" s="201" t="s">
        <v>692</v>
      </c>
      <c r="F616" s="201" t="s">
        <v>217</v>
      </c>
      <c r="G616" s="188"/>
      <c r="H616" s="188"/>
      <c r="I616" s="191"/>
      <c r="J616" s="202">
        <f>BK616</f>
        <v>0</v>
      </c>
      <c r="K616" s="188"/>
      <c r="L616" s="193"/>
      <c r="M616" s="194"/>
      <c r="N616" s="195"/>
      <c r="O616" s="195"/>
      <c r="P616" s="196">
        <f>SUM(P617:P626)</f>
        <v>0</v>
      </c>
      <c r="Q616" s="195"/>
      <c r="R616" s="196">
        <f>SUM(R617:R626)</f>
        <v>0</v>
      </c>
      <c r="S616" s="195"/>
      <c r="T616" s="197">
        <f>SUM(T617:T626)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98" t="s">
        <v>84</v>
      </c>
      <c r="AT616" s="199" t="s">
        <v>75</v>
      </c>
      <c r="AU616" s="199" t="s">
        <v>86</v>
      </c>
      <c r="AY616" s="198" t="s">
        <v>172</v>
      </c>
      <c r="BK616" s="200">
        <f>SUM(BK617:BK626)</f>
        <v>0</v>
      </c>
    </row>
    <row r="617" s="2" customFormat="1" ht="16.5" customHeight="1">
      <c r="A617" s="37"/>
      <c r="B617" s="38"/>
      <c r="C617" s="203" t="s">
        <v>729</v>
      </c>
      <c r="D617" s="203" t="s">
        <v>177</v>
      </c>
      <c r="E617" s="204" t="s">
        <v>694</v>
      </c>
      <c r="F617" s="205" t="s">
        <v>220</v>
      </c>
      <c r="G617" s="206" t="s">
        <v>180</v>
      </c>
      <c r="H617" s="207">
        <v>4</v>
      </c>
      <c r="I617" s="208"/>
      <c r="J617" s="209">
        <f>ROUND(I617*H617,2)</f>
        <v>0</v>
      </c>
      <c r="K617" s="205" t="s">
        <v>181</v>
      </c>
      <c r="L617" s="210"/>
      <c r="M617" s="211" t="s">
        <v>19</v>
      </c>
      <c r="N617" s="212" t="s">
        <v>47</v>
      </c>
      <c r="O617" s="83"/>
      <c r="P617" s="213">
        <f>O617*H617</f>
        <v>0</v>
      </c>
      <c r="Q617" s="213">
        <v>0</v>
      </c>
      <c r="R617" s="213">
        <f>Q617*H617</f>
        <v>0</v>
      </c>
      <c r="S617" s="213">
        <v>0</v>
      </c>
      <c r="T617" s="21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15" t="s">
        <v>182</v>
      </c>
      <c r="AT617" s="215" t="s">
        <v>177</v>
      </c>
      <c r="AU617" s="215" t="s">
        <v>183</v>
      </c>
      <c r="AY617" s="16" t="s">
        <v>172</v>
      </c>
      <c r="BE617" s="216">
        <f>IF(N617="základní",J617,0)</f>
        <v>0</v>
      </c>
      <c r="BF617" s="216">
        <f>IF(N617="snížená",J617,0)</f>
        <v>0</v>
      </c>
      <c r="BG617" s="216">
        <f>IF(N617="zákl. přenesená",J617,0)</f>
        <v>0</v>
      </c>
      <c r="BH617" s="216">
        <f>IF(N617="sníž. přenesená",J617,0)</f>
        <v>0</v>
      </c>
      <c r="BI617" s="216">
        <f>IF(N617="nulová",J617,0)</f>
        <v>0</v>
      </c>
      <c r="BJ617" s="16" t="s">
        <v>84</v>
      </c>
      <c r="BK617" s="216">
        <f>ROUND(I617*H617,2)</f>
        <v>0</v>
      </c>
      <c r="BL617" s="16" t="s">
        <v>184</v>
      </c>
      <c r="BM617" s="215" t="s">
        <v>730</v>
      </c>
    </row>
    <row r="618" s="2" customFormat="1">
      <c r="A618" s="37"/>
      <c r="B618" s="38"/>
      <c r="C618" s="39"/>
      <c r="D618" s="217" t="s">
        <v>186</v>
      </c>
      <c r="E618" s="39"/>
      <c r="F618" s="218" t="s">
        <v>696</v>
      </c>
      <c r="G618" s="39"/>
      <c r="H618" s="39"/>
      <c r="I618" s="219"/>
      <c r="J618" s="39"/>
      <c r="K618" s="39"/>
      <c r="L618" s="43"/>
      <c r="M618" s="220"/>
      <c r="N618" s="221"/>
      <c r="O618" s="83"/>
      <c r="P618" s="83"/>
      <c r="Q618" s="83"/>
      <c r="R618" s="83"/>
      <c r="S618" s="83"/>
      <c r="T618" s="84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16" t="s">
        <v>186</v>
      </c>
      <c r="AU618" s="16" t="s">
        <v>183</v>
      </c>
    </row>
    <row r="619" s="2" customFormat="1" ht="16.5" customHeight="1">
      <c r="A619" s="37"/>
      <c r="B619" s="38"/>
      <c r="C619" s="203" t="s">
        <v>731</v>
      </c>
      <c r="D619" s="203" t="s">
        <v>177</v>
      </c>
      <c r="E619" s="204" t="s">
        <v>230</v>
      </c>
      <c r="F619" s="205" t="s">
        <v>231</v>
      </c>
      <c r="G619" s="206" t="s">
        <v>180</v>
      </c>
      <c r="H619" s="207">
        <v>1</v>
      </c>
      <c r="I619" s="208"/>
      <c r="J619" s="209">
        <f>ROUND(I619*H619,2)</f>
        <v>0</v>
      </c>
      <c r="K619" s="205" t="s">
        <v>181</v>
      </c>
      <c r="L619" s="210"/>
      <c r="M619" s="211" t="s">
        <v>19</v>
      </c>
      <c r="N619" s="212" t="s">
        <v>47</v>
      </c>
      <c r="O619" s="83"/>
      <c r="P619" s="213">
        <f>O619*H619</f>
        <v>0</v>
      </c>
      <c r="Q619" s="213">
        <v>0</v>
      </c>
      <c r="R619" s="213">
        <f>Q619*H619</f>
        <v>0</v>
      </c>
      <c r="S619" s="213">
        <v>0</v>
      </c>
      <c r="T619" s="21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15" t="s">
        <v>182</v>
      </c>
      <c r="AT619" s="215" t="s">
        <v>177</v>
      </c>
      <c r="AU619" s="215" t="s">
        <v>183</v>
      </c>
      <c r="AY619" s="16" t="s">
        <v>172</v>
      </c>
      <c r="BE619" s="216">
        <f>IF(N619="základní",J619,0)</f>
        <v>0</v>
      </c>
      <c r="BF619" s="216">
        <f>IF(N619="snížená",J619,0)</f>
        <v>0</v>
      </c>
      <c r="BG619" s="216">
        <f>IF(N619="zákl. přenesená",J619,0)</f>
        <v>0</v>
      </c>
      <c r="BH619" s="216">
        <f>IF(N619="sníž. přenesená",J619,0)</f>
        <v>0</v>
      </c>
      <c r="BI619" s="216">
        <f>IF(N619="nulová",J619,0)</f>
        <v>0</v>
      </c>
      <c r="BJ619" s="16" t="s">
        <v>84</v>
      </c>
      <c r="BK619" s="216">
        <f>ROUND(I619*H619,2)</f>
        <v>0</v>
      </c>
      <c r="BL619" s="16" t="s">
        <v>184</v>
      </c>
      <c r="BM619" s="215" t="s">
        <v>732</v>
      </c>
    </row>
    <row r="620" s="2" customFormat="1">
      <c r="A620" s="37"/>
      <c r="B620" s="38"/>
      <c r="C620" s="39"/>
      <c r="D620" s="217" t="s">
        <v>186</v>
      </c>
      <c r="E620" s="39"/>
      <c r="F620" s="218" t="s">
        <v>233</v>
      </c>
      <c r="G620" s="39"/>
      <c r="H620" s="39"/>
      <c r="I620" s="219"/>
      <c r="J620" s="39"/>
      <c r="K620" s="39"/>
      <c r="L620" s="43"/>
      <c r="M620" s="220"/>
      <c r="N620" s="221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186</v>
      </c>
      <c r="AU620" s="16" t="s">
        <v>183</v>
      </c>
    </row>
    <row r="621" s="2" customFormat="1" ht="16.5" customHeight="1">
      <c r="A621" s="37"/>
      <c r="B621" s="38"/>
      <c r="C621" s="203" t="s">
        <v>733</v>
      </c>
      <c r="D621" s="203" t="s">
        <v>177</v>
      </c>
      <c r="E621" s="204" t="s">
        <v>230</v>
      </c>
      <c r="F621" s="205" t="s">
        <v>231</v>
      </c>
      <c r="G621" s="206" t="s">
        <v>180</v>
      </c>
      <c r="H621" s="207">
        <v>1</v>
      </c>
      <c r="I621" s="208"/>
      <c r="J621" s="209">
        <f>ROUND(I621*H621,2)</f>
        <v>0</v>
      </c>
      <c r="K621" s="205" t="s">
        <v>181</v>
      </c>
      <c r="L621" s="210"/>
      <c r="M621" s="211" t="s">
        <v>19</v>
      </c>
      <c r="N621" s="212" t="s">
        <v>47</v>
      </c>
      <c r="O621" s="83"/>
      <c r="P621" s="213">
        <f>O621*H621</f>
        <v>0</v>
      </c>
      <c r="Q621" s="213">
        <v>0</v>
      </c>
      <c r="R621" s="213">
        <f>Q621*H621</f>
        <v>0</v>
      </c>
      <c r="S621" s="213">
        <v>0</v>
      </c>
      <c r="T621" s="21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15" t="s">
        <v>182</v>
      </c>
      <c r="AT621" s="215" t="s">
        <v>177</v>
      </c>
      <c r="AU621" s="215" t="s">
        <v>183</v>
      </c>
      <c r="AY621" s="16" t="s">
        <v>172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16" t="s">
        <v>84</v>
      </c>
      <c r="BK621" s="216">
        <f>ROUND(I621*H621,2)</f>
        <v>0</v>
      </c>
      <c r="BL621" s="16" t="s">
        <v>184</v>
      </c>
      <c r="BM621" s="215" t="s">
        <v>734</v>
      </c>
    </row>
    <row r="622" s="2" customFormat="1">
      <c r="A622" s="37"/>
      <c r="B622" s="38"/>
      <c r="C622" s="39"/>
      <c r="D622" s="217" t="s">
        <v>186</v>
      </c>
      <c r="E622" s="39"/>
      <c r="F622" s="218" t="s">
        <v>233</v>
      </c>
      <c r="G622" s="39"/>
      <c r="H622" s="39"/>
      <c r="I622" s="219"/>
      <c r="J622" s="39"/>
      <c r="K622" s="39"/>
      <c r="L622" s="43"/>
      <c r="M622" s="220"/>
      <c r="N622" s="221"/>
      <c r="O622" s="83"/>
      <c r="P622" s="83"/>
      <c r="Q622" s="83"/>
      <c r="R622" s="83"/>
      <c r="S622" s="83"/>
      <c r="T622" s="84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186</v>
      </c>
      <c r="AU622" s="16" t="s">
        <v>183</v>
      </c>
    </row>
    <row r="623" s="2" customFormat="1" ht="16.5" customHeight="1">
      <c r="A623" s="37"/>
      <c r="B623" s="38"/>
      <c r="C623" s="203" t="s">
        <v>735</v>
      </c>
      <c r="D623" s="203" t="s">
        <v>177</v>
      </c>
      <c r="E623" s="204" t="s">
        <v>230</v>
      </c>
      <c r="F623" s="205" t="s">
        <v>231</v>
      </c>
      <c r="G623" s="206" t="s">
        <v>180</v>
      </c>
      <c r="H623" s="207">
        <v>1</v>
      </c>
      <c r="I623" s="208"/>
      <c r="J623" s="209">
        <f>ROUND(I623*H623,2)</f>
        <v>0</v>
      </c>
      <c r="K623" s="205" t="s">
        <v>181</v>
      </c>
      <c r="L623" s="210"/>
      <c r="M623" s="211" t="s">
        <v>19</v>
      </c>
      <c r="N623" s="212" t="s">
        <v>47</v>
      </c>
      <c r="O623" s="83"/>
      <c r="P623" s="213">
        <f>O623*H623</f>
        <v>0</v>
      </c>
      <c r="Q623" s="213">
        <v>0</v>
      </c>
      <c r="R623" s="213">
        <f>Q623*H623</f>
        <v>0</v>
      </c>
      <c r="S623" s="213">
        <v>0</v>
      </c>
      <c r="T623" s="21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15" t="s">
        <v>182</v>
      </c>
      <c r="AT623" s="215" t="s">
        <v>177</v>
      </c>
      <c r="AU623" s="215" t="s">
        <v>183</v>
      </c>
      <c r="AY623" s="16" t="s">
        <v>172</v>
      </c>
      <c r="BE623" s="216">
        <f>IF(N623="základní",J623,0)</f>
        <v>0</v>
      </c>
      <c r="BF623" s="216">
        <f>IF(N623="snížená",J623,0)</f>
        <v>0</v>
      </c>
      <c r="BG623" s="216">
        <f>IF(N623="zákl. přenesená",J623,0)</f>
        <v>0</v>
      </c>
      <c r="BH623" s="216">
        <f>IF(N623="sníž. přenesená",J623,0)</f>
        <v>0</v>
      </c>
      <c r="BI623" s="216">
        <f>IF(N623="nulová",J623,0)</f>
        <v>0</v>
      </c>
      <c r="BJ623" s="16" t="s">
        <v>84</v>
      </c>
      <c r="BK623" s="216">
        <f>ROUND(I623*H623,2)</f>
        <v>0</v>
      </c>
      <c r="BL623" s="16" t="s">
        <v>184</v>
      </c>
      <c r="BM623" s="215" t="s">
        <v>736</v>
      </c>
    </row>
    <row r="624" s="2" customFormat="1">
      <c r="A624" s="37"/>
      <c r="B624" s="38"/>
      <c r="C624" s="39"/>
      <c r="D624" s="217" t="s">
        <v>186</v>
      </c>
      <c r="E624" s="39"/>
      <c r="F624" s="218" t="s">
        <v>233</v>
      </c>
      <c r="G624" s="39"/>
      <c r="H624" s="39"/>
      <c r="I624" s="219"/>
      <c r="J624" s="39"/>
      <c r="K624" s="39"/>
      <c r="L624" s="43"/>
      <c r="M624" s="220"/>
      <c r="N624" s="221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186</v>
      </c>
      <c r="AU624" s="16" t="s">
        <v>183</v>
      </c>
    </row>
    <row r="625" s="2" customFormat="1" ht="16.5" customHeight="1">
      <c r="A625" s="37"/>
      <c r="B625" s="38"/>
      <c r="C625" s="203" t="s">
        <v>737</v>
      </c>
      <c r="D625" s="203" t="s">
        <v>177</v>
      </c>
      <c r="E625" s="204" t="s">
        <v>230</v>
      </c>
      <c r="F625" s="205" t="s">
        <v>231</v>
      </c>
      <c r="G625" s="206" t="s">
        <v>180</v>
      </c>
      <c r="H625" s="207">
        <v>1</v>
      </c>
      <c r="I625" s="208"/>
      <c r="J625" s="209">
        <f>ROUND(I625*H625,2)</f>
        <v>0</v>
      </c>
      <c r="K625" s="205" t="s">
        <v>181</v>
      </c>
      <c r="L625" s="210"/>
      <c r="M625" s="211" t="s">
        <v>19</v>
      </c>
      <c r="N625" s="212" t="s">
        <v>47</v>
      </c>
      <c r="O625" s="83"/>
      <c r="P625" s="213">
        <f>O625*H625</f>
        <v>0</v>
      </c>
      <c r="Q625" s="213">
        <v>0</v>
      </c>
      <c r="R625" s="213">
        <f>Q625*H625</f>
        <v>0</v>
      </c>
      <c r="S625" s="213">
        <v>0</v>
      </c>
      <c r="T625" s="21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15" t="s">
        <v>182</v>
      </c>
      <c r="AT625" s="215" t="s">
        <v>177</v>
      </c>
      <c r="AU625" s="215" t="s">
        <v>183</v>
      </c>
      <c r="AY625" s="16" t="s">
        <v>172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16" t="s">
        <v>84</v>
      </c>
      <c r="BK625" s="216">
        <f>ROUND(I625*H625,2)</f>
        <v>0</v>
      </c>
      <c r="BL625" s="16" t="s">
        <v>184</v>
      </c>
      <c r="BM625" s="215" t="s">
        <v>738</v>
      </c>
    </row>
    <row r="626" s="2" customFormat="1">
      <c r="A626" s="37"/>
      <c r="B626" s="38"/>
      <c r="C626" s="39"/>
      <c r="D626" s="217" t="s">
        <v>186</v>
      </c>
      <c r="E626" s="39"/>
      <c r="F626" s="218" t="s">
        <v>233</v>
      </c>
      <c r="G626" s="39"/>
      <c r="H626" s="39"/>
      <c r="I626" s="219"/>
      <c r="J626" s="39"/>
      <c r="K626" s="39"/>
      <c r="L626" s="43"/>
      <c r="M626" s="220"/>
      <c r="N626" s="221"/>
      <c r="O626" s="83"/>
      <c r="P626" s="83"/>
      <c r="Q626" s="83"/>
      <c r="R626" s="83"/>
      <c r="S626" s="83"/>
      <c r="T626" s="84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186</v>
      </c>
      <c r="AU626" s="16" t="s">
        <v>183</v>
      </c>
    </row>
    <row r="627" s="12" customFormat="1" ht="20.88" customHeight="1">
      <c r="A627" s="12"/>
      <c r="B627" s="187"/>
      <c r="C627" s="188"/>
      <c r="D627" s="189" t="s">
        <v>75</v>
      </c>
      <c r="E627" s="201" t="s">
        <v>692</v>
      </c>
      <c r="F627" s="201" t="s">
        <v>217</v>
      </c>
      <c r="G627" s="188"/>
      <c r="H627" s="188"/>
      <c r="I627" s="191"/>
      <c r="J627" s="202">
        <f>BK627</f>
        <v>0</v>
      </c>
      <c r="K627" s="188"/>
      <c r="L627" s="193"/>
      <c r="M627" s="194"/>
      <c r="N627" s="195"/>
      <c r="O627" s="195"/>
      <c r="P627" s="196">
        <f>SUM(P628:P633)</f>
        <v>0</v>
      </c>
      <c r="Q627" s="195"/>
      <c r="R627" s="196">
        <f>SUM(R628:R633)</f>
        <v>0</v>
      </c>
      <c r="S627" s="195"/>
      <c r="T627" s="197">
        <f>SUM(T628:T633)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198" t="s">
        <v>84</v>
      </c>
      <c r="AT627" s="199" t="s">
        <v>75</v>
      </c>
      <c r="AU627" s="199" t="s">
        <v>86</v>
      </c>
      <c r="AY627" s="198" t="s">
        <v>172</v>
      </c>
      <c r="BK627" s="200">
        <f>SUM(BK628:BK633)</f>
        <v>0</v>
      </c>
    </row>
    <row r="628" s="2" customFormat="1" ht="16.5" customHeight="1">
      <c r="A628" s="37"/>
      <c r="B628" s="38"/>
      <c r="C628" s="203" t="s">
        <v>739</v>
      </c>
      <c r="D628" s="203" t="s">
        <v>177</v>
      </c>
      <c r="E628" s="204" t="s">
        <v>740</v>
      </c>
      <c r="F628" s="205" t="s">
        <v>220</v>
      </c>
      <c r="G628" s="206" t="s">
        <v>180</v>
      </c>
      <c r="H628" s="207">
        <v>2</v>
      </c>
      <c r="I628" s="208"/>
      <c r="J628" s="209">
        <f>ROUND(I628*H628,2)</f>
        <v>0</v>
      </c>
      <c r="K628" s="205" t="s">
        <v>181</v>
      </c>
      <c r="L628" s="210"/>
      <c r="M628" s="211" t="s">
        <v>19</v>
      </c>
      <c r="N628" s="212" t="s">
        <v>47</v>
      </c>
      <c r="O628" s="83"/>
      <c r="P628" s="213">
        <f>O628*H628</f>
        <v>0</v>
      </c>
      <c r="Q628" s="213">
        <v>0</v>
      </c>
      <c r="R628" s="213">
        <f>Q628*H628</f>
        <v>0</v>
      </c>
      <c r="S628" s="213">
        <v>0</v>
      </c>
      <c r="T628" s="214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15" t="s">
        <v>182</v>
      </c>
      <c r="AT628" s="215" t="s">
        <v>177</v>
      </c>
      <c r="AU628" s="215" t="s">
        <v>183</v>
      </c>
      <c r="AY628" s="16" t="s">
        <v>172</v>
      </c>
      <c r="BE628" s="216">
        <f>IF(N628="základní",J628,0)</f>
        <v>0</v>
      </c>
      <c r="BF628" s="216">
        <f>IF(N628="snížená",J628,0)</f>
        <v>0</v>
      </c>
      <c r="BG628" s="216">
        <f>IF(N628="zákl. přenesená",J628,0)</f>
        <v>0</v>
      </c>
      <c r="BH628" s="216">
        <f>IF(N628="sníž. přenesená",J628,0)</f>
        <v>0</v>
      </c>
      <c r="BI628" s="216">
        <f>IF(N628="nulová",J628,0)</f>
        <v>0</v>
      </c>
      <c r="BJ628" s="16" t="s">
        <v>84</v>
      </c>
      <c r="BK628" s="216">
        <f>ROUND(I628*H628,2)</f>
        <v>0</v>
      </c>
      <c r="BL628" s="16" t="s">
        <v>184</v>
      </c>
      <c r="BM628" s="215" t="s">
        <v>741</v>
      </c>
    </row>
    <row r="629" s="2" customFormat="1">
      <c r="A629" s="37"/>
      <c r="B629" s="38"/>
      <c r="C629" s="39"/>
      <c r="D629" s="217" t="s">
        <v>186</v>
      </c>
      <c r="E629" s="39"/>
      <c r="F629" s="218" t="s">
        <v>742</v>
      </c>
      <c r="G629" s="39"/>
      <c r="H629" s="39"/>
      <c r="I629" s="219"/>
      <c r="J629" s="39"/>
      <c r="K629" s="39"/>
      <c r="L629" s="43"/>
      <c r="M629" s="220"/>
      <c r="N629" s="221"/>
      <c r="O629" s="83"/>
      <c r="P629" s="83"/>
      <c r="Q629" s="83"/>
      <c r="R629" s="83"/>
      <c r="S629" s="83"/>
      <c r="T629" s="84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186</v>
      </c>
      <c r="AU629" s="16" t="s">
        <v>183</v>
      </c>
    </row>
    <row r="630" s="2" customFormat="1" ht="16.5" customHeight="1">
      <c r="A630" s="37"/>
      <c r="B630" s="38"/>
      <c r="C630" s="203" t="s">
        <v>743</v>
      </c>
      <c r="D630" s="203" t="s">
        <v>177</v>
      </c>
      <c r="E630" s="204" t="s">
        <v>230</v>
      </c>
      <c r="F630" s="205" t="s">
        <v>231</v>
      </c>
      <c r="G630" s="206" t="s">
        <v>180</v>
      </c>
      <c r="H630" s="207">
        <v>0.92000000000000004</v>
      </c>
      <c r="I630" s="208"/>
      <c r="J630" s="209">
        <f>ROUND(I630*H630,2)</f>
        <v>0</v>
      </c>
      <c r="K630" s="205" t="s">
        <v>181</v>
      </c>
      <c r="L630" s="210"/>
      <c r="M630" s="211" t="s">
        <v>19</v>
      </c>
      <c r="N630" s="212" t="s">
        <v>47</v>
      </c>
      <c r="O630" s="83"/>
      <c r="P630" s="213">
        <f>O630*H630</f>
        <v>0</v>
      </c>
      <c r="Q630" s="213">
        <v>0</v>
      </c>
      <c r="R630" s="213">
        <f>Q630*H630</f>
        <v>0</v>
      </c>
      <c r="S630" s="213">
        <v>0</v>
      </c>
      <c r="T630" s="214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15" t="s">
        <v>182</v>
      </c>
      <c r="AT630" s="215" t="s">
        <v>177</v>
      </c>
      <c r="AU630" s="215" t="s">
        <v>183</v>
      </c>
      <c r="AY630" s="16" t="s">
        <v>172</v>
      </c>
      <c r="BE630" s="216">
        <f>IF(N630="základní",J630,0)</f>
        <v>0</v>
      </c>
      <c r="BF630" s="216">
        <f>IF(N630="snížená",J630,0)</f>
        <v>0</v>
      </c>
      <c r="BG630" s="216">
        <f>IF(N630="zákl. přenesená",J630,0)</f>
        <v>0</v>
      </c>
      <c r="BH630" s="216">
        <f>IF(N630="sníž. přenesená",J630,0)</f>
        <v>0</v>
      </c>
      <c r="BI630" s="216">
        <f>IF(N630="nulová",J630,0)</f>
        <v>0</v>
      </c>
      <c r="BJ630" s="16" t="s">
        <v>84</v>
      </c>
      <c r="BK630" s="216">
        <f>ROUND(I630*H630,2)</f>
        <v>0</v>
      </c>
      <c r="BL630" s="16" t="s">
        <v>184</v>
      </c>
      <c r="BM630" s="215" t="s">
        <v>744</v>
      </c>
    </row>
    <row r="631" s="2" customFormat="1">
      <c r="A631" s="37"/>
      <c r="B631" s="38"/>
      <c r="C631" s="39"/>
      <c r="D631" s="217" t="s">
        <v>186</v>
      </c>
      <c r="E631" s="39"/>
      <c r="F631" s="218" t="s">
        <v>233</v>
      </c>
      <c r="G631" s="39"/>
      <c r="H631" s="39"/>
      <c r="I631" s="219"/>
      <c r="J631" s="39"/>
      <c r="K631" s="39"/>
      <c r="L631" s="43"/>
      <c r="M631" s="220"/>
      <c r="N631" s="221"/>
      <c r="O631" s="83"/>
      <c r="P631" s="83"/>
      <c r="Q631" s="83"/>
      <c r="R631" s="83"/>
      <c r="S631" s="83"/>
      <c r="T631" s="84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186</v>
      </c>
      <c r="AU631" s="16" t="s">
        <v>183</v>
      </c>
    </row>
    <row r="632" s="2" customFormat="1" ht="16.5" customHeight="1">
      <c r="A632" s="37"/>
      <c r="B632" s="38"/>
      <c r="C632" s="203" t="s">
        <v>745</v>
      </c>
      <c r="D632" s="203" t="s">
        <v>177</v>
      </c>
      <c r="E632" s="204" t="s">
        <v>230</v>
      </c>
      <c r="F632" s="205" t="s">
        <v>231</v>
      </c>
      <c r="G632" s="206" t="s">
        <v>180</v>
      </c>
      <c r="H632" s="207">
        <v>0.92000000000000004</v>
      </c>
      <c r="I632" s="208"/>
      <c r="J632" s="209">
        <f>ROUND(I632*H632,2)</f>
        <v>0</v>
      </c>
      <c r="K632" s="205" t="s">
        <v>181</v>
      </c>
      <c r="L632" s="210"/>
      <c r="M632" s="211" t="s">
        <v>19</v>
      </c>
      <c r="N632" s="212" t="s">
        <v>47</v>
      </c>
      <c r="O632" s="83"/>
      <c r="P632" s="213">
        <f>O632*H632</f>
        <v>0</v>
      </c>
      <c r="Q632" s="213">
        <v>0</v>
      </c>
      <c r="R632" s="213">
        <f>Q632*H632</f>
        <v>0</v>
      </c>
      <c r="S632" s="213">
        <v>0</v>
      </c>
      <c r="T632" s="21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15" t="s">
        <v>182</v>
      </c>
      <c r="AT632" s="215" t="s">
        <v>177</v>
      </c>
      <c r="AU632" s="215" t="s">
        <v>183</v>
      </c>
      <c r="AY632" s="16" t="s">
        <v>172</v>
      </c>
      <c r="BE632" s="216">
        <f>IF(N632="základní",J632,0)</f>
        <v>0</v>
      </c>
      <c r="BF632" s="216">
        <f>IF(N632="snížená",J632,0)</f>
        <v>0</v>
      </c>
      <c r="BG632" s="216">
        <f>IF(N632="zákl. přenesená",J632,0)</f>
        <v>0</v>
      </c>
      <c r="BH632" s="216">
        <f>IF(N632="sníž. přenesená",J632,0)</f>
        <v>0</v>
      </c>
      <c r="BI632" s="216">
        <f>IF(N632="nulová",J632,0)</f>
        <v>0</v>
      </c>
      <c r="BJ632" s="16" t="s">
        <v>84</v>
      </c>
      <c r="BK632" s="216">
        <f>ROUND(I632*H632,2)</f>
        <v>0</v>
      </c>
      <c r="BL632" s="16" t="s">
        <v>184</v>
      </c>
      <c r="BM632" s="215" t="s">
        <v>746</v>
      </c>
    </row>
    <row r="633" s="2" customFormat="1">
      <c r="A633" s="37"/>
      <c r="B633" s="38"/>
      <c r="C633" s="39"/>
      <c r="D633" s="217" t="s">
        <v>186</v>
      </c>
      <c r="E633" s="39"/>
      <c r="F633" s="218" t="s">
        <v>233</v>
      </c>
      <c r="G633" s="39"/>
      <c r="H633" s="39"/>
      <c r="I633" s="219"/>
      <c r="J633" s="39"/>
      <c r="K633" s="39"/>
      <c r="L633" s="43"/>
      <c r="M633" s="220"/>
      <c r="N633" s="221"/>
      <c r="O633" s="83"/>
      <c r="P633" s="83"/>
      <c r="Q633" s="83"/>
      <c r="R633" s="83"/>
      <c r="S633" s="83"/>
      <c r="T633" s="84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6" t="s">
        <v>186</v>
      </c>
      <c r="AU633" s="16" t="s">
        <v>183</v>
      </c>
    </row>
    <row r="634" s="12" customFormat="1" ht="20.88" customHeight="1">
      <c r="A634" s="12"/>
      <c r="B634" s="187"/>
      <c r="C634" s="188"/>
      <c r="D634" s="189" t="s">
        <v>75</v>
      </c>
      <c r="E634" s="201" t="s">
        <v>242</v>
      </c>
      <c r="F634" s="201" t="s">
        <v>243</v>
      </c>
      <c r="G634" s="188"/>
      <c r="H634" s="188"/>
      <c r="I634" s="191"/>
      <c r="J634" s="202">
        <f>BK634</f>
        <v>0</v>
      </c>
      <c r="K634" s="188"/>
      <c r="L634" s="193"/>
      <c r="M634" s="194"/>
      <c r="N634" s="195"/>
      <c r="O634" s="195"/>
      <c r="P634" s="196">
        <f>P635</f>
        <v>0</v>
      </c>
      <c r="Q634" s="195"/>
      <c r="R634" s="196">
        <f>R635</f>
        <v>0</v>
      </c>
      <c r="S634" s="195"/>
      <c r="T634" s="197">
        <f>T635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198" t="s">
        <v>84</v>
      </c>
      <c r="AT634" s="199" t="s">
        <v>75</v>
      </c>
      <c r="AU634" s="199" t="s">
        <v>86</v>
      </c>
      <c r="AY634" s="198" t="s">
        <v>172</v>
      </c>
      <c r="BK634" s="200">
        <f>BK635</f>
        <v>0</v>
      </c>
    </row>
    <row r="635" s="2" customFormat="1" ht="24.15" customHeight="1">
      <c r="A635" s="37"/>
      <c r="B635" s="38"/>
      <c r="C635" s="203" t="s">
        <v>747</v>
      </c>
      <c r="D635" s="203" t="s">
        <v>177</v>
      </c>
      <c r="E635" s="204" t="s">
        <v>263</v>
      </c>
      <c r="F635" s="205" t="s">
        <v>264</v>
      </c>
      <c r="G635" s="206" t="s">
        <v>180</v>
      </c>
      <c r="H635" s="207">
        <v>6</v>
      </c>
      <c r="I635" s="208"/>
      <c r="J635" s="209">
        <f>ROUND(I635*H635,2)</f>
        <v>0</v>
      </c>
      <c r="K635" s="205" t="s">
        <v>181</v>
      </c>
      <c r="L635" s="210"/>
      <c r="M635" s="211" t="s">
        <v>19</v>
      </c>
      <c r="N635" s="212" t="s">
        <v>47</v>
      </c>
      <c r="O635" s="83"/>
      <c r="P635" s="213">
        <f>O635*H635</f>
        <v>0</v>
      </c>
      <c r="Q635" s="213">
        <v>0</v>
      </c>
      <c r="R635" s="213">
        <f>Q635*H635</f>
        <v>0</v>
      </c>
      <c r="S635" s="213">
        <v>0</v>
      </c>
      <c r="T635" s="21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15" t="s">
        <v>182</v>
      </c>
      <c r="AT635" s="215" t="s">
        <v>177</v>
      </c>
      <c r="AU635" s="215" t="s">
        <v>183</v>
      </c>
      <c r="AY635" s="16" t="s">
        <v>172</v>
      </c>
      <c r="BE635" s="216">
        <f>IF(N635="základní",J635,0)</f>
        <v>0</v>
      </c>
      <c r="BF635" s="216">
        <f>IF(N635="snížená",J635,0)</f>
        <v>0</v>
      </c>
      <c r="BG635" s="216">
        <f>IF(N635="zákl. přenesená",J635,0)</f>
        <v>0</v>
      </c>
      <c r="BH635" s="216">
        <f>IF(N635="sníž. přenesená",J635,0)</f>
        <v>0</v>
      </c>
      <c r="BI635" s="216">
        <f>IF(N635="nulová",J635,0)</f>
        <v>0</v>
      </c>
      <c r="BJ635" s="16" t="s">
        <v>84</v>
      </c>
      <c r="BK635" s="216">
        <f>ROUND(I635*H635,2)</f>
        <v>0</v>
      </c>
      <c r="BL635" s="16" t="s">
        <v>184</v>
      </c>
      <c r="BM635" s="215" t="s">
        <v>748</v>
      </c>
    </row>
    <row r="636" s="12" customFormat="1" ht="22.8" customHeight="1">
      <c r="A636" s="12"/>
      <c r="B636" s="187"/>
      <c r="C636" s="188"/>
      <c r="D636" s="189" t="s">
        <v>75</v>
      </c>
      <c r="E636" s="201" t="s">
        <v>749</v>
      </c>
      <c r="F636" s="201" t="s">
        <v>750</v>
      </c>
      <c r="G636" s="188"/>
      <c r="H636" s="188"/>
      <c r="I636" s="191"/>
      <c r="J636" s="202">
        <f>BK636</f>
        <v>0</v>
      </c>
      <c r="K636" s="188"/>
      <c r="L636" s="193"/>
      <c r="M636" s="194"/>
      <c r="N636" s="195"/>
      <c r="O636" s="195"/>
      <c r="P636" s="196">
        <f>P637+P654+P661+P666+P673</f>
        <v>0</v>
      </c>
      <c r="Q636" s="195"/>
      <c r="R636" s="196">
        <f>R637+R654+R661+R666+R673</f>
        <v>0</v>
      </c>
      <c r="S636" s="195"/>
      <c r="T636" s="197">
        <f>T637+T654+T661+T666+T673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198" t="s">
        <v>84</v>
      </c>
      <c r="AT636" s="199" t="s">
        <v>75</v>
      </c>
      <c r="AU636" s="199" t="s">
        <v>84</v>
      </c>
      <c r="AY636" s="198" t="s">
        <v>172</v>
      </c>
      <c r="BK636" s="200">
        <f>BK637+BK654+BK661+BK666+BK673</f>
        <v>0</v>
      </c>
    </row>
    <row r="637" s="12" customFormat="1" ht="20.88" customHeight="1">
      <c r="A637" s="12"/>
      <c r="B637" s="187"/>
      <c r="C637" s="188"/>
      <c r="D637" s="189" t="s">
        <v>75</v>
      </c>
      <c r="E637" s="201" t="s">
        <v>669</v>
      </c>
      <c r="F637" s="201" t="s">
        <v>344</v>
      </c>
      <c r="G637" s="188"/>
      <c r="H637" s="188"/>
      <c r="I637" s="191"/>
      <c r="J637" s="202">
        <f>BK637</f>
        <v>0</v>
      </c>
      <c r="K637" s="188"/>
      <c r="L637" s="193"/>
      <c r="M637" s="194"/>
      <c r="N637" s="195"/>
      <c r="O637" s="195"/>
      <c r="P637" s="196">
        <f>SUM(P638:P653)</f>
        <v>0</v>
      </c>
      <c r="Q637" s="195"/>
      <c r="R637" s="196">
        <f>SUM(R638:R653)</f>
        <v>0</v>
      </c>
      <c r="S637" s="195"/>
      <c r="T637" s="197">
        <f>SUM(T638:T653)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198" t="s">
        <v>84</v>
      </c>
      <c r="AT637" s="199" t="s">
        <v>75</v>
      </c>
      <c r="AU637" s="199" t="s">
        <v>86</v>
      </c>
      <c r="AY637" s="198" t="s">
        <v>172</v>
      </c>
      <c r="BK637" s="200">
        <f>SUM(BK638:BK653)</f>
        <v>0</v>
      </c>
    </row>
    <row r="638" s="2" customFormat="1" ht="16.5" customHeight="1">
      <c r="A638" s="37"/>
      <c r="B638" s="38"/>
      <c r="C638" s="203" t="s">
        <v>751</v>
      </c>
      <c r="D638" s="203" t="s">
        <v>177</v>
      </c>
      <c r="E638" s="204" t="s">
        <v>671</v>
      </c>
      <c r="F638" s="205" t="s">
        <v>301</v>
      </c>
      <c r="G638" s="206" t="s">
        <v>180</v>
      </c>
      <c r="H638" s="207">
        <v>2</v>
      </c>
      <c r="I638" s="208"/>
      <c r="J638" s="209">
        <f>ROUND(I638*H638,2)</f>
        <v>0</v>
      </c>
      <c r="K638" s="205" t="s">
        <v>181</v>
      </c>
      <c r="L638" s="210"/>
      <c r="M638" s="211" t="s">
        <v>19</v>
      </c>
      <c r="N638" s="212" t="s">
        <v>47</v>
      </c>
      <c r="O638" s="83"/>
      <c r="P638" s="213">
        <f>O638*H638</f>
        <v>0</v>
      </c>
      <c r="Q638" s="213">
        <v>0</v>
      </c>
      <c r="R638" s="213">
        <f>Q638*H638</f>
        <v>0</v>
      </c>
      <c r="S638" s="213">
        <v>0</v>
      </c>
      <c r="T638" s="214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15" t="s">
        <v>182</v>
      </c>
      <c r="AT638" s="215" t="s">
        <v>177</v>
      </c>
      <c r="AU638" s="215" t="s">
        <v>183</v>
      </c>
      <c r="AY638" s="16" t="s">
        <v>172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6" t="s">
        <v>84</v>
      </c>
      <c r="BK638" s="216">
        <f>ROUND(I638*H638,2)</f>
        <v>0</v>
      </c>
      <c r="BL638" s="16" t="s">
        <v>184</v>
      </c>
      <c r="BM638" s="215" t="s">
        <v>752</v>
      </c>
    </row>
    <row r="639" s="2" customFormat="1">
      <c r="A639" s="37"/>
      <c r="B639" s="38"/>
      <c r="C639" s="39"/>
      <c r="D639" s="217" t="s">
        <v>186</v>
      </c>
      <c r="E639" s="39"/>
      <c r="F639" s="218" t="s">
        <v>673</v>
      </c>
      <c r="G639" s="39"/>
      <c r="H639" s="39"/>
      <c r="I639" s="219"/>
      <c r="J639" s="39"/>
      <c r="K639" s="39"/>
      <c r="L639" s="43"/>
      <c r="M639" s="220"/>
      <c r="N639" s="221"/>
      <c r="O639" s="83"/>
      <c r="P639" s="83"/>
      <c r="Q639" s="83"/>
      <c r="R639" s="83"/>
      <c r="S639" s="83"/>
      <c r="T639" s="84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16" t="s">
        <v>186</v>
      </c>
      <c r="AU639" s="16" t="s">
        <v>183</v>
      </c>
    </row>
    <row r="640" s="2" customFormat="1" ht="24.15" customHeight="1">
      <c r="A640" s="37"/>
      <c r="B640" s="38"/>
      <c r="C640" s="203" t="s">
        <v>753</v>
      </c>
      <c r="D640" s="203" t="s">
        <v>177</v>
      </c>
      <c r="E640" s="204" t="s">
        <v>675</v>
      </c>
      <c r="F640" s="205" t="s">
        <v>676</v>
      </c>
      <c r="G640" s="206" t="s">
        <v>180</v>
      </c>
      <c r="H640" s="207">
        <v>2</v>
      </c>
      <c r="I640" s="208"/>
      <c r="J640" s="209">
        <f>ROUND(I640*H640,2)</f>
        <v>0</v>
      </c>
      <c r="K640" s="205" t="s">
        <v>181</v>
      </c>
      <c r="L640" s="210"/>
      <c r="M640" s="211" t="s">
        <v>19</v>
      </c>
      <c r="N640" s="212" t="s">
        <v>47</v>
      </c>
      <c r="O640" s="83"/>
      <c r="P640" s="213">
        <f>O640*H640</f>
        <v>0</v>
      </c>
      <c r="Q640" s="213">
        <v>0</v>
      </c>
      <c r="R640" s="213">
        <f>Q640*H640</f>
        <v>0</v>
      </c>
      <c r="S640" s="213">
        <v>0</v>
      </c>
      <c r="T640" s="21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15" t="s">
        <v>182</v>
      </c>
      <c r="AT640" s="215" t="s">
        <v>177</v>
      </c>
      <c r="AU640" s="215" t="s">
        <v>183</v>
      </c>
      <c r="AY640" s="16" t="s">
        <v>172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6" t="s">
        <v>84</v>
      </c>
      <c r="BK640" s="216">
        <f>ROUND(I640*H640,2)</f>
        <v>0</v>
      </c>
      <c r="BL640" s="16" t="s">
        <v>184</v>
      </c>
      <c r="BM640" s="215" t="s">
        <v>754</v>
      </c>
    </row>
    <row r="641" s="2" customFormat="1">
      <c r="A641" s="37"/>
      <c r="B641" s="38"/>
      <c r="C641" s="39"/>
      <c r="D641" s="217" t="s">
        <v>186</v>
      </c>
      <c r="E641" s="39"/>
      <c r="F641" s="218" t="s">
        <v>678</v>
      </c>
      <c r="G641" s="39"/>
      <c r="H641" s="39"/>
      <c r="I641" s="219"/>
      <c r="J641" s="39"/>
      <c r="K641" s="39"/>
      <c r="L641" s="43"/>
      <c r="M641" s="220"/>
      <c r="N641" s="221"/>
      <c r="O641" s="83"/>
      <c r="P641" s="83"/>
      <c r="Q641" s="83"/>
      <c r="R641" s="83"/>
      <c r="S641" s="83"/>
      <c r="T641" s="84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6" t="s">
        <v>186</v>
      </c>
      <c r="AU641" s="16" t="s">
        <v>183</v>
      </c>
    </row>
    <row r="642" s="2" customFormat="1" ht="24.15" customHeight="1">
      <c r="A642" s="37"/>
      <c r="B642" s="38"/>
      <c r="C642" s="203" t="s">
        <v>755</v>
      </c>
      <c r="D642" s="203" t="s">
        <v>177</v>
      </c>
      <c r="E642" s="204" t="s">
        <v>675</v>
      </c>
      <c r="F642" s="205" t="s">
        <v>676</v>
      </c>
      <c r="G642" s="206" t="s">
        <v>180</v>
      </c>
      <c r="H642" s="207">
        <v>2</v>
      </c>
      <c r="I642" s="208"/>
      <c r="J642" s="209">
        <f>ROUND(I642*H642,2)</f>
        <v>0</v>
      </c>
      <c r="K642" s="205" t="s">
        <v>181</v>
      </c>
      <c r="L642" s="210"/>
      <c r="M642" s="211" t="s">
        <v>19</v>
      </c>
      <c r="N642" s="212" t="s">
        <v>47</v>
      </c>
      <c r="O642" s="83"/>
      <c r="P642" s="213">
        <f>O642*H642</f>
        <v>0</v>
      </c>
      <c r="Q642" s="213">
        <v>0</v>
      </c>
      <c r="R642" s="213">
        <f>Q642*H642</f>
        <v>0</v>
      </c>
      <c r="S642" s="213">
        <v>0</v>
      </c>
      <c r="T642" s="214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15" t="s">
        <v>182</v>
      </c>
      <c r="AT642" s="215" t="s">
        <v>177</v>
      </c>
      <c r="AU642" s="215" t="s">
        <v>183</v>
      </c>
      <c r="AY642" s="16" t="s">
        <v>172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6" t="s">
        <v>84</v>
      </c>
      <c r="BK642" s="216">
        <f>ROUND(I642*H642,2)</f>
        <v>0</v>
      </c>
      <c r="BL642" s="16" t="s">
        <v>184</v>
      </c>
      <c r="BM642" s="215" t="s">
        <v>756</v>
      </c>
    </row>
    <row r="643" s="2" customFormat="1">
      <c r="A643" s="37"/>
      <c r="B643" s="38"/>
      <c r="C643" s="39"/>
      <c r="D643" s="217" t="s">
        <v>186</v>
      </c>
      <c r="E643" s="39"/>
      <c r="F643" s="218" t="s">
        <v>678</v>
      </c>
      <c r="G643" s="39"/>
      <c r="H643" s="39"/>
      <c r="I643" s="219"/>
      <c r="J643" s="39"/>
      <c r="K643" s="39"/>
      <c r="L643" s="43"/>
      <c r="M643" s="220"/>
      <c r="N643" s="221"/>
      <c r="O643" s="83"/>
      <c r="P643" s="83"/>
      <c r="Q643" s="83"/>
      <c r="R643" s="83"/>
      <c r="S643" s="83"/>
      <c r="T643" s="84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186</v>
      </c>
      <c r="AU643" s="16" t="s">
        <v>183</v>
      </c>
    </row>
    <row r="644" s="2" customFormat="1" ht="16.5" customHeight="1">
      <c r="A644" s="37"/>
      <c r="B644" s="38"/>
      <c r="C644" s="203" t="s">
        <v>757</v>
      </c>
      <c r="D644" s="203" t="s">
        <v>177</v>
      </c>
      <c r="E644" s="204" t="s">
        <v>192</v>
      </c>
      <c r="F644" s="205" t="s">
        <v>193</v>
      </c>
      <c r="G644" s="206" t="s">
        <v>180</v>
      </c>
      <c r="H644" s="207">
        <v>2.8599999999999999</v>
      </c>
      <c r="I644" s="208"/>
      <c r="J644" s="209">
        <f>ROUND(I644*H644,2)</f>
        <v>0</v>
      </c>
      <c r="K644" s="205" t="s">
        <v>181</v>
      </c>
      <c r="L644" s="210"/>
      <c r="M644" s="211" t="s">
        <v>19</v>
      </c>
      <c r="N644" s="212" t="s">
        <v>47</v>
      </c>
      <c r="O644" s="83"/>
      <c r="P644" s="213">
        <f>O644*H644</f>
        <v>0</v>
      </c>
      <c r="Q644" s="213">
        <v>0</v>
      </c>
      <c r="R644" s="213">
        <f>Q644*H644</f>
        <v>0</v>
      </c>
      <c r="S644" s="213">
        <v>0</v>
      </c>
      <c r="T644" s="214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15" t="s">
        <v>182</v>
      </c>
      <c r="AT644" s="215" t="s">
        <v>177</v>
      </c>
      <c r="AU644" s="215" t="s">
        <v>183</v>
      </c>
      <c r="AY644" s="16" t="s">
        <v>172</v>
      </c>
      <c r="BE644" s="216">
        <f>IF(N644="základní",J644,0)</f>
        <v>0</v>
      </c>
      <c r="BF644" s="216">
        <f>IF(N644="snížená",J644,0)</f>
        <v>0</v>
      </c>
      <c r="BG644" s="216">
        <f>IF(N644="zákl. přenesená",J644,0)</f>
        <v>0</v>
      </c>
      <c r="BH644" s="216">
        <f>IF(N644="sníž. přenesená",J644,0)</f>
        <v>0</v>
      </c>
      <c r="BI644" s="216">
        <f>IF(N644="nulová",J644,0)</f>
        <v>0</v>
      </c>
      <c r="BJ644" s="16" t="s">
        <v>84</v>
      </c>
      <c r="BK644" s="216">
        <f>ROUND(I644*H644,2)</f>
        <v>0</v>
      </c>
      <c r="BL644" s="16" t="s">
        <v>184</v>
      </c>
      <c r="BM644" s="215" t="s">
        <v>758</v>
      </c>
    </row>
    <row r="645" s="2" customFormat="1">
      <c r="A645" s="37"/>
      <c r="B645" s="38"/>
      <c r="C645" s="39"/>
      <c r="D645" s="217" t="s">
        <v>186</v>
      </c>
      <c r="E645" s="39"/>
      <c r="F645" s="218" t="s">
        <v>195</v>
      </c>
      <c r="G645" s="39"/>
      <c r="H645" s="39"/>
      <c r="I645" s="219"/>
      <c r="J645" s="39"/>
      <c r="K645" s="39"/>
      <c r="L645" s="43"/>
      <c r="M645" s="220"/>
      <c r="N645" s="221"/>
      <c r="O645" s="83"/>
      <c r="P645" s="83"/>
      <c r="Q645" s="83"/>
      <c r="R645" s="83"/>
      <c r="S645" s="83"/>
      <c r="T645" s="84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T645" s="16" t="s">
        <v>186</v>
      </c>
      <c r="AU645" s="16" t="s">
        <v>183</v>
      </c>
    </row>
    <row r="646" s="2" customFormat="1" ht="16.5" customHeight="1">
      <c r="A646" s="37"/>
      <c r="B646" s="38"/>
      <c r="C646" s="203" t="s">
        <v>759</v>
      </c>
      <c r="D646" s="203" t="s">
        <v>177</v>
      </c>
      <c r="E646" s="204" t="s">
        <v>496</v>
      </c>
      <c r="F646" s="205" t="s">
        <v>497</v>
      </c>
      <c r="G646" s="206" t="s">
        <v>180</v>
      </c>
      <c r="H646" s="207">
        <v>1</v>
      </c>
      <c r="I646" s="208"/>
      <c r="J646" s="209">
        <f>ROUND(I646*H646,2)</f>
        <v>0</v>
      </c>
      <c r="K646" s="205" t="s">
        <v>181</v>
      </c>
      <c r="L646" s="210"/>
      <c r="M646" s="211" t="s">
        <v>19</v>
      </c>
      <c r="N646" s="212" t="s">
        <v>47</v>
      </c>
      <c r="O646" s="83"/>
      <c r="P646" s="213">
        <f>O646*H646</f>
        <v>0</v>
      </c>
      <c r="Q646" s="213">
        <v>0</v>
      </c>
      <c r="R646" s="213">
        <f>Q646*H646</f>
        <v>0</v>
      </c>
      <c r="S646" s="213">
        <v>0</v>
      </c>
      <c r="T646" s="214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15" t="s">
        <v>182</v>
      </c>
      <c r="AT646" s="215" t="s">
        <v>177</v>
      </c>
      <c r="AU646" s="215" t="s">
        <v>183</v>
      </c>
      <c r="AY646" s="16" t="s">
        <v>172</v>
      </c>
      <c r="BE646" s="216">
        <f>IF(N646="základní",J646,0)</f>
        <v>0</v>
      </c>
      <c r="BF646" s="216">
        <f>IF(N646="snížená",J646,0)</f>
        <v>0</v>
      </c>
      <c r="BG646" s="216">
        <f>IF(N646="zákl. přenesená",J646,0)</f>
        <v>0</v>
      </c>
      <c r="BH646" s="216">
        <f>IF(N646="sníž. přenesená",J646,0)</f>
        <v>0</v>
      </c>
      <c r="BI646" s="216">
        <f>IF(N646="nulová",J646,0)</f>
        <v>0</v>
      </c>
      <c r="BJ646" s="16" t="s">
        <v>84</v>
      </c>
      <c r="BK646" s="216">
        <f>ROUND(I646*H646,2)</f>
        <v>0</v>
      </c>
      <c r="BL646" s="16" t="s">
        <v>184</v>
      </c>
      <c r="BM646" s="215" t="s">
        <v>760</v>
      </c>
    </row>
    <row r="647" s="2" customFormat="1">
      <c r="A647" s="37"/>
      <c r="B647" s="38"/>
      <c r="C647" s="39"/>
      <c r="D647" s="217" t="s">
        <v>186</v>
      </c>
      <c r="E647" s="39"/>
      <c r="F647" s="218" t="s">
        <v>499</v>
      </c>
      <c r="G647" s="39"/>
      <c r="H647" s="39"/>
      <c r="I647" s="219"/>
      <c r="J647" s="39"/>
      <c r="K647" s="39"/>
      <c r="L647" s="43"/>
      <c r="M647" s="220"/>
      <c r="N647" s="221"/>
      <c r="O647" s="83"/>
      <c r="P647" s="83"/>
      <c r="Q647" s="83"/>
      <c r="R647" s="83"/>
      <c r="S647" s="83"/>
      <c r="T647" s="84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6" t="s">
        <v>186</v>
      </c>
      <c r="AU647" s="16" t="s">
        <v>183</v>
      </c>
    </row>
    <row r="648" s="2" customFormat="1" ht="16.5" customHeight="1">
      <c r="A648" s="37"/>
      <c r="B648" s="38"/>
      <c r="C648" s="203" t="s">
        <v>761</v>
      </c>
      <c r="D648" s="203" t="s">
        <v>177</v>
      </c>
      <c r="E648" s="204" t="s">
        <v>496</v>
      </c>
      <c r="F648" s="205" t="s">
        <v>497</v>
      </c>
      <c r="G648" s="206" t="s">
        <v>180</v>
      </c>
      <c r="H648" s="207">
        <v>1</v>
      </c>
      <c r="I648" s="208"/>
      <c r="J648" s="209">
        <f>ROUND(I648*H648,2)</f>
        <v>0</v>
      </c>
      <c r="K648" s="205" t="s">
        <v>181</v>
      </c>
      <c r="L648" s="210"/>
      <c r="M648" s="211" t="s">
        <v>19</v>
      </c>
      <c r="N648" s="212" t="s">
        <v>47</v>
      </c>
      <c r="O648" s="83"/>
      <c r="P648" s="213">
        <f>O648*H648</f>
        <v>0</v>
      </c>
      <c r="Q648" s="213">
        <v>0</v>
      </c>
      <c r="R648" s="213">
        <f>Q648*H648</f>
        <v>0</v>
      </c>
      <c r="S648" s="213">
        <v>0</v>
      </c>
      <c r="T648" s="214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15" t="s">
        <v>182</v>
      </c>
      <c r="AT648" s="215" t="s">
        <v>177</v>
      </c>
      <c r="AU648" s="215" t="s">
        <v>183</v>
      </c>
      <c r="AY648" s="16" t="s">
        <v>172</v>
      </c>
      <c r="BE648" s="216">
        <f>IF(N648="základní",J648,0)</f>
        <v>0</v>
      </c>
      <c r="BF648" s="216">
        <f>IF(N648="snížená",J648,0)</f>
        <v>0</v>
      </c>
      <c r="BG648" s="216">
        <f>IF(N648="zákl. přenesená",J648,0)</f>
        <v>0</v>
      </c>
      <c r="BH648" s="216">
        <f>IF(N648="sníž. přenesená",J648,0)</f>
        <v>0</v>
      </c>
      <c r="BI648" s="216">
        <f>IF(N648="nulová",J648,0)</f>
        <v>0</v>
      </c>
      <c r="BJ648" s="16" t="s">
        <v>84</v>
      </c>
      <c r="BK648" s="216">
        <f>ROUND(I648*H648,2)</f>
        <v>0</v>
      </c>
      <c r="BL648" s="16" t="s">
        <v>184</v>
      </c>
      <c r="BM648" s="215" t="s">
        <v>762</v>
      </c>
    </row>
    <row r="649" s="2" customFormat="1">
      <c r="A649" s="37"/>
      <c r="B649" s="38"/>
      <c r="C649" s="39"/>
      <c r="D649" s="217" t="s">
        <v>186</v>
      </c>
      <c r="E649" s="39"/>
      <c r="F649" s="218" t="s">
        <v>499</v>
      </c>
      <c r="G649" s="39"/>
      <c r="H649" s="39"/>
      <c r="I649" s="219"/>
      <c r="J649" s="39"/>
      <c r="K649" s="39"/>
      <c r="L649" s="43"/>
      <c r="M649" s="220"/>
      <c r="N649" s="221"/>
      <c r="O649" s="83"/>
      <c r="P649" s="83"/>
      <c r="Q649" s="83"/>
      <c r="R649" s="83"/>
      <c r="S649" s="83"/>
      <c r="T649" s="84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186</v>
      </c>
      <c r="AU649" s="16" t="s">
        <v>183</v>
      </c>
    </row>
    <row r="650" s="2" customFormat="1" ht="16.5" customHeight="1">
      <c r="A650" s="37"/>
      <c r="B650" s="38"/>
      <c r="C650" s="203" t="s">
        <v>763</v>
      </c>
      <c r="D650" s="203" t="s">
        <v>177</v>
      </c>
      <c r="E650" s="204" t="s">
        <v>491</v>
      </c>
      <c r="F650" s="205" t="s">
        <v>492</v>
      </c>
      <c r="G650" s="206" t="s">
        <v>180</v>
      </c>
      <c r="H650" s="207">
        <v>1</v>
      </c>
      <c r="I650" s="208"/>
      <c r="J650" s="209">
        <f>ROUND(I650*H650,2)</f>
        <v>0</v>
      </c>
      <c r="K650" s="205" t="s">
        <v>181</v>
      </c>
      <c r="L650" s="210"/>
      <c r="M650" s="211" t="s">
        <v>19</v>
      </c>
      <c r="N650" s="212" t="s">
        <v>47</v>
      </c>
      <c r="O650" s="83"/>
      <c r="P650" s="213">
        <f>O650*H650</f>
        <v>0</v>
      </c>
      <c r="Q650" s="213">
        <v>0</v>
      </c>
      <c r="R650" s="213">
        <f>Q650*H650</f>
        <v>0</v>
      </c>
      <c r="S650" s="213">
        <v>0</v>
      </c>
      <c r="T650" s="214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15" t="s">
        <v>182</v>
      </c>
      <c r="AT650" s="215" t="s">
        <v>177</v>
      </c>
      <c r="AU650" s="215" t="s">
        <v>183</v>
      </c>
      <c r="AY650" s="16" t="s">
        <v>172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6" t="s">
        <v>84</v>
      </c>
      <c r="BK650" s="216">
        <f>ROUND(I650*H650,2)</f>
        <v>0</v>
      </c>
      <c r="BL650" s="16" t="s">
        <v>184</v>
      </c>
      <c r="BM650" s="215" t="s">
        <v>764</v>
      </c>
    </row>
    <row r="651" s="2" customFormat="1">
      <c r="A651" s="37"/>
      <c r="B651" s="38"/>
      <c r="C651" s="39"/>
      <c r="D651" s="217" t="s">
        <v>186</v>
      </c>
      <c r="E651" s="39"/>
      <c r="F651" s="218" t="s">
        <v>689</v>
      </c>
      <c r="G651" s="39"/>
      <c r="H651" s="39"/>
      <c r="I651" s="219"/>
      <c r="J651" s="39"/>
      <c r="K651" s="39"/>
      <c r="L651" s="43"/>
      <c r="M651" s="220"/>
      <c r="N651" s="221"/>
      <c r="O651" s="83"/>
      <c r="P651" s="83"/>
      <c r="Q651" s="83"/>
      <c r="R651" s="83"/>
      <c r="S651" s="83"/>
      <c r="T651" s="84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6" t="s">
        <v>186</v>
      </c>
      <c r="AU651" s="16" t="s">
        <v>183</v>
      </c>
    </row>
    <row r="652" s="2" customFormat="1" ht="16.5" customHeight="1">
      <c r="A652" s="37"/>
      <c r="B652" s="38"/>
      <c r="C652" s="203" t="s">
        <v>765</v>
      </c>
      <c r="D652" s="203" t="s">
        <v>177</v>
      </c>
      <c r="E652" s="204" t="s">
        <v>491</v>
      </c>
      <c r="F652" s="205" t="s">
        <v>492</v>
      </c>
      <c r="G652" s="206" t="s">
        <v>180</v>
      </c>
      <c r="H652" s="207">
        <v>1</v>
      </c>
      <c r="I652" s="208"/>
      <c r="J652" s="209">
        <f>ROUND(I652*H652,2)</f>
        <v>0</v>
      </c>
      <c r="K652" s="205" t="s">
        <v>181</v>
      </c>
      <c r="L652" s="210"/>
      <c r="M652" s="211" t="s">
        <v>19</v>
      </c>
      <c r="N652" s="212" t="s">
        <v>47</v>
      </c>
      <c r="O652" s="83"/>
      <c r="P652" s="213">
        <f>O652*H652</f>
        <v>0</v>
      </c>
      <c r="Q652" s="213">
        <v>0</v>
      </c>
      <c r="R652" s="213">
        <f>Q652*H652</f>
        <v>0</v>
      </c>
      <c r="S652" s="213">
        <v>0</v>
      </c>
      <c r="T652" s="214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215" t="s">
        <v>182</v>
      </c>
      <c r="AT652" s="215" t="s">
        <v>177</v>
      </c>
      <c r="AU652" s="215" t="s">
        <v>183</v>
      </c>
      <c r="AY652" s="16" t="s">
        <v>172</v>
      </c>
      <c r="BE652" s="216">
        <f>IF(N652="základní",J652,0)</f>
        <v>0</v>
      </c>
      <c r="BF652" s="216">
        <f>IF(N652="snížená",J652,0)</f>
        <v>0</v>
      </c>
      <c r="BG652" s="216">
        <f>IF(N652="zákl. přenesená",J652,0)</f>
        <v>0</v>
      </c>
      <c r="BH652" s="216">
        <f>IF(N652="sníž. přenesená",J652,0)</f>
        <v>0</v>
      </c>
      <c r="BI652" s="216">
        <f>IF(N652="nulová",J652,0)</f>
        <v>0</v>
      </c>
      <c r="BJ652" s="16" t="s">
        <v>84</v>
      </c>
      <c r="BK652" s="216">
        <f>ROUND(I652*H652,2)</f>
        <v>0</v>
      </c>
      <c r="BL652" s="16" t="s">
        <v>184</v>
      </c>
      <c r="BM652" s="215" t="s">
        <v>766</v>
      </c>
    </row>
    <row r="653" s="2" customFormat="1">
      <c r="A653" s="37"/>
      <c r="B653" s="38"/>
      <c r="C653" s="39"/>
      <c r="D653" s="217" t="s">
        <v>186</v>
      </c>
      <c r="E653" s="39"/>
      <c r="F653" s="218" t="s">
        <v>494</v>
      </c>
      <c r="G653" s="39"/>
      <c r="H653" s="39"/>
      <c r="I653" s="219"/>
      <c r="J653" s="39"/>
      <c r="K653" s="39"/>
      <c r="L653" s="43"/>
      <c r="M653" s="220"/>
      <c r="N653" s="221"/>
      <c r="O653" s="83"/>
      <c r="P653" s="83"/>
      <c r="Q653" s="83"/>
      <c r="R653" s="83"/>
      <c r="S653" s="83"/>
      <c r="T653" s="84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6" t="s">
        <v>186</v>
      </c>
      <c r="AU653" s="16" t="s">
        <v>183</v>
      </c>
    </row>
    <row r="654" s="12" customFormat="1" ht="20.88" customHeight="1">
      <c r="A654" s="12"/>
      <c r="B654" s="187"/>
      <c r="C654" s="188"/>
      <c r="D654" s="189" t="s">
        <v>75</v>
      </c>
      <c r="E654" s="201" t="s">
        <v>692</v>
      </c>
      <c r="F654" s="201" t="s">
        <v>217</v>
      </c>
      <c r="G654" s="188"/>
      <c r="H654" s="188"/>
      <c r="I654" s="191"/>
      <c r="J654" s="202">
        <f>BK654</f>
        <v>0</v>
      </c>
      <c r="K654" s="188"/>
      <c r="L654" s="193"/>
      <c r="M654" s="194"/>
      <c r="N654" s="195"/>
      <c r="O654" s="195"/>
      <c r="P654" s="196">
        <f>SUM(P655:P660)</f>
        <v>0</v>
      </c>
      <c r="Q654" s="195"/>
      <c r="R654" s="196">
        <f>SUM(R655:R660)</f>
        <v>0</v>
      </c>
      <c r="S654" s="195"/>
      <c r="T654" s="197">
        <f>SUM(T655:T660)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8" t="s">
        <v>84</v>
      </c>
      <c r="AT654" s="199" t="s">
        <v>75</v>
      </c>
      <c r="AU654" s="199" t="s">
        <v>86</v>
      </c>
      <c r="AY654" s="198" t="s">
        <v>172</v>
      </c>
      <c r="BK654" s="200">
        <f>SUM(BK655:BK660)</f>
        <v>0</v>
      </c>
    </row>
    <row r="655" s="2" customFormat="1" ht="16.5" customHeight="1">
      <c r="A655" s="37"/>
      <c r="B655" s="38"/>
      <c r="C655" s="203" t="s">
        <v>767</v>
      </c>
      <c r="D655" s="203" t="s">
        <v>177</v>
      </c>
      <c r="E655" s="204" t="s">
        <v>694</v>
      </c>
      <c r="F655" s="205" t="s">
        <v>220</v>
      </c>
      <c r="G655" s="206" t="s">
        <v>180</v>
      </c>
      <c r="H655" s="207">
        <v>2</v>
      </c>
      <c r="I655" s="208"/>
      <c r="J655" s="209">
        <f>ROUND(I655*H655,2)</f>
        <v>0</v>
      </c>
      <c r="K655" s="205" t="s">
        <v>181</v>
      </c>
      <c r="L655" s="210"/>
      <c r="M655" s="211" t="s">
        <v>19</v>
      </c>
      <c r="N655" s="212" t="s">
        <v>47</v>
      </c>
      <c r="O655" s="83"/>
      <c r="P655" s="213">
        <f>O655*H655</f>
        <v>0</v>
      </c>
      <c r="Q655" s="213">
        <v>0</v>
      </c>
      <c r="R655" s="213">
        <f>Q655*H655</f>
        <v>0</v>
      </c>
      <c r="S655" s="213">
        <v>0</v>
      </c>
      <c r="T655" s="214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215" t="s">
        <v>182</v>
      </c>
      <c r="AT655" s="215" t="s">
        <v>177</v>
      </c>
      <c r="AU655" s="215" t="s">
        <v>183</v>
      </c>
      <c r="AY655" s="16" t="s">
        <v>172</v>
      </c>
      <c r="BE655" s="216">
        <f>IF(N655="základní",J655,0)</f>
        <v>0</v>
      </c>
      <c r="BF655" s="216">
        <f>IF(N655="snížená",J655,0)</f>
        <v>0</v>
      </c>
      <c r="BG655" s="216">
        <f>IF(N655="zákl. přenesená",J655,0)</f>
        <v>0</v>
      </c>
      <c r="BH655" s="216">
        <f>IF(N655="sníž. přenesená",J655,0)</f>
        <v>0</v>
      </c>
      <c r="BI655" s="216">
        <f>IF(N655="nulová",J655,0)</f>
        <v>0</v>
      </c>
      <c r="BJ655" s="16" t="s">
        <v>84</v>
      </c>
      <c r="BK655" s="216">
        <f>ROUND(I655*H655,2)</f>
        <v>0</v>
      </c>
      <c r="BL655" s="16" t="s">
        <v>184</v>
      </c>
      <c r="BM655" s="215" t="s">
        <v>768</v>
      </c>
    </row>
    <row r="656" s="2" customFormat="1">
      <c r="A656" s="37"/>
      <c r="B656" s="38"/>
      <c r="C656" s="39"/>
      <c r="D656" s="217" t="s">
        <v>186</v>
      </c>
      <c r="E656" s="39"/>
      <c r="F656" s="218" t="s">
        <v>696</v>
      </c>
      <c r="G656" s="39"/>
      <c r="H656" s="39"/>
      <c r="I656" s="219"/>
      <c r="J656" s="39"/>
      <c r="K656" s="39"/>
      <c r="L656" s="43"/>
      <c r="M656" s="220"/>
      <c r="N656" s="221"/>
      <c r="O656" s="83"/>
      <c r="P656" s="83"/>
      <c r="Q656" s="83"/>
      <c r="R656" s="83"/>
      <c r="S656" s="83"/>
      <c r="T656" s="84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16" t="s">
        <v>186</v>
      </c>
      <c r="AU656" s="16" t="s">
        <v>183</v>
      </c>
    </row>
    <row r="657" s="2" customFormat="1" ht="16.5" customHeight="1">
      <c r="A657" s="37"/>
      <c r="B657" s="38"/>
      <c r="C657" s="203" t="s">
        <v>769</v>
      </c>
      <c r="D657" s="203" t="s">
        <v>177</v>
      </c>
      <c r="E657" s="204" t="s">
        <v>230</v>
      </c>
      <c r="F657" s="205" t="s">
        <v>231</v>
      </c>
      <c r="G657" s="206" t="s">
        <v>180</v>
      </c>
      <c r="H657" s="207">
        <v>1</v>
      </c>
      <c r="I657" s="208"/>
      <c r="J657" s="209">
        <f>ROUND(I657*H657,2)</f>
        <v>0</v>
      </c>
      <c r="K657" s="205" t="s">
        <v>181</v>
      </c>
      <c r="L657" s="210"/>
      <c r="M657" s="211" t="s">
        <v>19</v>
      </c>
      <c r="N657" s="212" t="s">
        <v>47</v>
      </c>
      <c r="O657" s="83"/>
      <c r="P657" s="213">
        <f>O657*H657</f>
        <v>0</v>
      </c>
      <c r="Q657" s="213">
        <v>0</v>
      </c>
      <c r="R657" s="213">
        <f>Q657*H657</f>
        <v>0</v>
      </c>
      <c r="S657" s="213">
        <v>0</v>
      </c>
      <c r="T657" s="214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15" t="s">
        <v>182</v>
      </c>
      <c r="AT657" s="215" t="s">
        <v>177</v>
      </c>
      <c r="AU657" s="215" t="s">
        <v>183</v>
      </c>
      <c r="AY657" s="16" t="s">
        <v>172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6" t="s">
        <v>84</v>
      </c>
      <c r="BK657" s="216">
        <f>ROUND(I657*H657,2)</f>
        <v>0</v>
      </c>
      <c r="BL657" s="16" t="s">
        <v>184</v>
      </c>
      <c r="BM657" s="215" t="s">
        <v>770</v>
      </c>
    </row>
    <row r="658" s="2" customFormat="1">
      <c r="A658" s="37"/>
      <c r="B658" s="38"/>
      <c r="C658" s="39"/>
      <c r="D658" s="217" t="s">
        <v>186</v>
      </c>
      <c r="E658" s="39"/>
      <c r="F658" s="218" t="s">
        <v>233</v>
      </c>
      <c r="G658" s="39"/>
      <c r="H658" s="39"/>
      <c r="I658" s="219"/>
      <c r="J658" s="39"/>
      <c r="K658" s="39"/>
      <c r="L658" s="43"/>
      <c r="M658" s="220"/>
      <c r="N658" s="221"/>
      <c r="O658" s="83"/>
      <c r="P658" s="83"/>
      <c r="Q658" s="83"/>
      <c r="R658" s="83"/>
      <c r="S658" s="83"/>
      <c r="T658" s="84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186</v>
      </c>
      <c r="AU658" s="16" t="s">
        <v>183</v>
      </c>
    </row>
    <row r="659" s="2" customFormat="1" ht="16.5" customHeight="1">
      <c r="A659" s="37"/>
      <c r="B659" s="38"/>
      <c r="C659" s="203" t="s">
        <v>771</v>
      </c>
      <c r="D659" s="203" t="s">
        <v>177</v>
      </c>
      <c r="E659" s="204" t="s">
        <v>230</v>
      </c>
      <c r="F659" s="205" t="s">
        <v>231</v>
      </c>
      <c r="G659" s="206" t="s">
        <v>180</v>
      </c>
      <c r="H659" s="207">
        <v>1</v>
      </c>
      <c r="I659" s="208"/>
      <c r="J659" s="209">
        <f>ROUND(I659*H659,2)</f>
        <v>0</v>
      </c>
      <c r="K659" s="205" t="s">
        <v>181</v>
      </c>
      <c r="L659" s="210"/>
      <c r="M659" s="211" t="s">
        <v>19</v>
      </c>
      <c r="N659" s="212" t="s">
        <v>47</v>
      </c>
      <c r="O659" s="83"/>
      <c r="P659" s="213">
        <f>O659*H659</f>
        <v>0</v>
      </c>
      <c r="Q659" s="213">
        <v>0</v>
      </c>
      <c r="R659" s="213">
        <f>Q659*H659</f>
        <v>0</v>
      </c>
      <c r="S659" s="213">
        <v>0</v>
      </c>
      <c r="T659" s="214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215" t="s">
        <v>182</v>
      </c>
      <c r="AT659" s="215" t="s">
        <v>177</v>
      </c>
      <c r="AU659" s="215" t="s">
        <v>183</v>
      </c>
      <c r="AY659" s="16" t="s">
        <v>172</v>
      </c>
      <c r="BE659" s="216">
        <f>IF(N659="základní",J659,0)</f>
        <v>0</v>
      </c>
      <c r="BF659" s="216">
        <f>IF(N659="snížená",J659,0)</f>
        <v>0</v>
      </c>
      <c r="BG659" s="216">
        <f>IF(N659="zákl. přenesená",J659,0)</f>
        <v>0</v>
      </c>
      <c r="BH659" s="216">
        <f>IF(N659="sníž. přenesená",J659,0)</f>
        <v>0</v>
      </c>
      <c r="BI659" s="216">
        <f>IF(N659="nulová",J659,0)</f>
        <v>0</v>
      </c>
      <c r="BJ659" s="16" t="s">
        <v>84</v>
      </c>
      <c r="BK659" s="216">
        <f>ROUND(I659*H659,2)</f>
        <v>0</v>
      </c>
      <c r="BL659" s="16" t="s">
        <v>184</v>
      </c>
      <c r="BM659" s="215" t="s">
        <v>772</v>
      </c>
    </row>
    <row r="660" s="2" customFormat="1">
      <c r="A660" s="37"/>
      <c r="B660" s="38"/>
      <c r="C660" s="39"/>
      <c r="D660" s="217" t="s">
        <v>186</v>
      </c>
      <c r="E660" s="39"/>
      <c r="F660" s="218" t="s">
        <v>233</v>
      </c>
      <c r="G660" s="39"/>
      <c r="H660" s="39"/>
      <c r="I660" s="219"/>
      <c r="J660" s="39"/>
      <c r="K660" s="39"/>
      <c r="L660" s="43"/>
      <c r="M660" s="220"/>
      <c r="N660" s="221"/>
      <c r="O660" s="83"/>
      <c r="P660" s="83"/>
      <c r="Q660" s="83"/>
      <c r="R660" s="83"/>
      <c r="S660" s="83"/>
      <c r="T660" s="84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186</v>
      </c>
      <c r="AU660" s="16" t="s">
        <v>183</v>
      </c>
    </row>
    <row r="661" s="12" customFormat="1" ht="20.88" customHeight="1">
      <c r="A661" s="12"/>
      <c r="B661" s="187"/>
      <c r="C661" s="188"/>
      <c r="D661" s="189" t="s">
        <v>75</v>
      </c>
      <c r="E661" s="201" t="s">
        <v>692</v>
      </c>
      <c r="F661" s="201" t="s">
        <v>217</v>
      </c>
      <c r="G661" s="188"/>
      <c r="H661" s="188"/>
      <c r="I661" s="191"/>
      <c r="J661" s="202">
        <f>BK661</f>
        <v>0</v>
      </c>
      <c r="K661" s="188"/>
      <c r="L661" s="193"/>
      <c r="M661" s="194"/>
      <c r="N661" s="195"/>
      <c r="O661" s="195"/>
      <c r="P661" s="196">
        <f>SUM(P662:P665)</f>
        <v>0</v>
      </c>
      <c r="Q661" s="195"/>
      <c r="R661" s="196">
        <f>SUM(R662:R665)</f>
        <v>0</v>
      </c>
      <c r="S661" s="195"/>
      <c r="T661" s="197">
        <f>SUM(T662:T665)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198" t="s">
        <v>84</v>
      </c>
      <c r="AT661" s="199" t="s">
        <v>75</v>
      </c>
      <c r="AU661" s="199" t="s">
        <v>86</v>
      </c>
      <c r="AY661" s="198" t="s">
        <v>172</v>
      </c>
      <c r="BK661" s="200">
        <f>SUM(BK662:BK665)</f>
        <v>0</v>
      </c>
    </row>
    <row r="662" s="2" customFormat="1" ht="16.5" customHeight="1">
      <c r="A662" s="37"/>
      <c r="B662" s="38"/>
      <c r="C662" s="203" t="s">
        <v>773</v>
      </c>
      <c r="D662" s="203" t="s">
        <v>177</v>
      </c>
      <c r="E662" s="204" t="s">
        <v>740</v>
      </c>
      <c r="F662" s="205" t="s">
        <v>220</v>
      </c>
      <c r="G662" s="206" t="s">
        <v>180</v>
      </c>
      <c r="H662" s="207">
        <v>1</v>
      </c>
      <c r="I662" s="208"/>
      <c r="J662" s="209">
        <f>ROUND(I662*H662,2)</f>
        <v>0</v>
      </c>
      <c r="K662" s="205" t="s">
        <v>181</v>
      </c>
      <c r="L662" s="210"/>
      <c r="M662" s="211" t="s">
        <v>19</v>
      </c>
      <c r="N662" s="212" t="s">
        <v>47</v>
      </c>
      <c r="O662" s="83"/>
      <c r="P662" s="213">
        <f>O662*H662</f>
        <v>0</v>
      </c>
      <c r="Q662" s="213">
        <v>0</v>
      </c>
      <c r="R662" s="213">
        <f>Q662*H662</f>
        <v>0</v>
      </c>
      <c r="S662" s="213">
        <v>0</v>
      </c>
      <c r="T662" s="214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15" t="s">
        <v>182</v>
      </c>
      <c r="AT662" s="215" t="s">
        <v>177</v>
      </c>
      <c r="AU662" s="215" t="s">
        <v>183</v>
      </c>
      <c r="AY662" s="16" t="s">
        <v>172</v>
      </c>
      <c r="BE662" s="216">
        <f>IF(N662="základní",J662,0)</f>
        <v>0</v>
      </c>
      <c r="BF662" s="216">
        <f>IF(N662="snížená",J662,0)</f>
        <v>0</v>
      </c>
      <c r="BG662" s="216">
        <f>IF(N662="zákl. přenesená",J662,0)</f>
        <v>0</v>
      </c>
      <c r="BH662" s="216">
        <f>IF(N662="sníž. přenesená",J662,0)</f>
        <v>0</v>
      </c>
      <c r="BI662" s="216">
        <f>IF(N662="nulová",J662,0)</f>
        <v>0</v>
      </c>
      <c r="BJ662" s="16" t="s">
        <v>84</v>
      </c>
      <c r="BK662" s="216">
        <f>ROUND(I662*H662,2)</f>
        <v>0</v>
      </c>
      <c r="BL662" s="16" t="s">
        <v>184</v>
      </c>
      <c r="BM662" s="215" t="s">
        <v>774</v>
      </c>
    </row>
    <row r="663" s="2" customFormat="1">
      <c r="A663" s="37"/>
      <c r="B663" s="38"/>
      <c r="C663" s="39"/>
      <c r="D663" s="217" t="s">
        <v>186</v>
      </c>
      <c r="E663" s="39"/>
      <c r="F663" s="218" t="s">
        <v>742</v>
      </c>
      <c r="G663" s="39"/>
      <c r="H663" s="39"/>
      <c r="I663" s="219"/>
      <c r="J663" s="39"/>
      <c r="K663" s="39"/>
      <c r="L663" s="43"/>
      <c r="M663" s="220"/>
      <c r="N663" s="221"/>
      <c r="O663" s="83"/>
      <c r="P663" s="83"/>
      <c r="Q663" s="83"/>
      <c r="R663" s="83"/>
      <c r="S663" s="83"/>
      <c r="T663" s="84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186</v>
      </c>
      <c r="AU663" s="16" t="s">
        <v>183</v>
      </c>
    </row>
    <row r="664" s="2" customFormat="1" ht="16.5" customHeight="1">
      <c r="A664" s="37"/>
      <c r="B664" s="38"/>
      <c r="C664" s="203" t="s">
        <v>775</v>
      </c>
      <c r="D664" s="203" t="s">
        <v>177</v>
      </c>
      <c r="E664" s="204" t="s">
        <v>230</v>
      </c>
      <c r="F664" s="205" t="s">
        <v>231</v>
      </c>
      <c r="G664" s="206" t="s">
        <v>180</v>
      </c>
      <c r="H664" s="207">
        <v>0.92000000000000004</v>
      </c>
      <c r="I664" s="208"/>
      <c r="J664" s="209">
        <f>ROUND(I664*H664,2)</f>
        <v>0</v>
      </c>
      <c r="K664" s="205" t="s">
        <v>181</v>
      </c>
      <c r="L664" s="210"/>
      <c r="M664" s="211" t="s">
        <v>19</v>
      </c>
      <c r="N664" s="212" t="s">
        <v>47</v>
      </c>
      <c r="O664" s="83"/>
      <c r="P664" s="213">
        <f>O664*H664</f>
        <v>0</v>
      </c>
      <c r="Q664" s="213">
        <v>0</v>
      </c>
      <c r="R664" s="213">
        <f>Q664*H664</f>
        <v>0</v>
      </c>
      <c r="S664" s="213">
        <v>0</v>
      </c>
      <c r="T664" s="214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15" t="s">
        <v>182</v>
      </c>
      <c r="AT664" s="215" t="s">
        <v>177</v>
      </c>
      <c r="AU664" s="215" t="s">
        <v>183</v>
      </c>
      <c r="AY664" s="16" t="s">
        <v>172</v>
      </c>
      <c r="BE664" s="216">
        <f>IF(N664="základní",J664,0)</f>
        <v>0</v>
      </c>
      <c r="BF664" s="216">
        <f>IF(N664="snížená",J664,0)</f>
        <v>0</v>
      </c>
      <c r="BG664" s="216">
        <f>IF(N664="zákl. přenesená",J664,0)</f>
        <v>0</v>
      </c>
      <c r="BH664" s="216">
        <f>IF(N664="sníž. přenesená",J664,0)</f>
        <v>0</v>
      </c>
      <c r="BI664" s="216">
        <f>IF(N664="nulová",J664,0)</f>
        <v>0</v>
      </c>
      <c r="BJ664" s="16" t="s">
        <v>84</v>
      </c>
      <c r="BK664" s="216">
        <f>ROUND(I664*H664,2)</f>
        <v>0</v>
      </c>
      <c r="BL664" s="16" t="s">
        <v>184</v>
      </c>
      <c r="BM664" s="215" t="s">
        <v>776</v>
      </c>
    </row>
    <row r="665" s="2" customFormat="1">
      <c r="A665" s="37"/>
      <c r="B665" s="38"/>
      <c r="C665" s="39"/>
      <c r="D665" s="217" t="s">
        <v>186</v>
      </c>
      <c r="E665" s="39"/>
      <c r="F665" s="218" t="s">
        <v>233</v>
      </c>
      <c r="G665" s="39"/>
      <c r="H665" s="39"/>
      <c r="I665" s="219"/>
      <c r="J665" s="39"/>
      <c r="K665" s="39"/>
      <c r="L665" s="43"/>
      <c r="M665" s="220"/>
      <c r="N665" s="221"/>
      <c r="O665" s="83"/>
      <c r="P665" s="83"/>
      <c r="Q665" s="83"/>
      <c r="R665" s="83"/>
      <c r="S665" s="83"/>
      <c r="T665" s="84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6" t="s">
        <v>186</v>
      </c>
      <c r="AU665" s="16" t="s">
        <v>183</v>
      </c>
    </row>
    <row r="666" s="12" customFormat="1" ht="20.88" customHeight="1">
      <c r="A666" s="12"/>
      <c r="B666" s="187"/>
      <c r="C666" s="188"/>
      <c r="D666" s="189" t="s">
        <v>75</v>
      </c>
      <c r="E666" s="201" t="s">
        <v>216</v>
      </c>
      <c r="F666" s="201" t="s">
        <v>217</v>
      </c>
      <c r="G666" s="188"/>
      <c r="H666" s="188"/>
      <c r="I666" s="191"/>
      <c r="J666" s="202">
        <f>BK666</f>
        <v>0</v>
      </c>
      <c r="K666" s="188"/>
      <c r="L666" s="193"/>
      <c r="M666" s="194"/>
      <c r="N666" s="195"/>
      <c r="O666" s="195"/>
      <c r="P666" s="196">
        <f>SUM(P667:P672)</f>
        <v>0</v>
      </c>
      <c r="Q666" s="195"/>
      <c r="R666" s="196">
        <f>SUM(R667:R672)</f>
        <v>0</v>
      </c>
      <c r="S666" s="195"/>
      <c r="T666" s="197">
        <f>SUM(T667:T672)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198" t="s">
        <v>84</v>
      </c>
      <c r="AT666" s="199" t="s">
        <v>75</v>
      </c>
      <c r="AU666" s="199" t="s">
        <v>86</v>
      </c>
      <c r="AY666" s="198" t="s">
        <v>172</v>
      </c>
      <c r="BK666" s="200">
        <f>SUM(BK667:BK672)</f>
        <v>0</v>
      </c>
    </row>
    <row r="667" s="2" customFormat="1" ht="16.5" customHeight="1">
      <c r="A667" s="37"/>
      <c r="B667" s="38"/>
      <c r="C667" s="203" t="s">
        <v>777</v>
      </c>
      <c r="D667" s="203" t="s">
        <v>177</v>
      </c>
      <c r="E667" s="204" t="s">
        <v>778</v>
      </c>
      <c r="F667" s="205" t="s">
        <v>179</v>
      </c>
      <c r="G667" s="206" t="s">
        <v>180</v>
      </c>
      <c r="H667" s="207">
        <v>1</v>
      </c>
      <c r="I667" s="208"/>
      <c r="J667" s="209">
        <f>ROUND(I667*H667,2)</f>
        <v>0</v>
      </c>
      <c r="K667" s="205" t="s">
        <v>181</v>
      </c>
      <c r="L667" s="210"/>
      <c r="M667" s="211" t="s">
        <v>19</v>
      </c>
      <c r="N667" s="212" t="s">
        <v>47</v>
      </c>
      <c r="O667" s="83"/>
      <c r="P667" s="213">
        <f>O667*H667</f>
        <v>0</v>
      </c>
      <c r="Q667" s="213">
        <v>0</v>
      </c>
      <c r="R667" s="213">
        <f>Q667*H667</f>
        <v>0</v>
      </c>
      <c r="S667" s="213">
        <v>0</v>
      </c>
      <c r="T667" s="214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215" t="s">
        <v>182</v>
      </c>
      <c r="AT667" s="215" t="s">
        <v>177</v>
      </c>
      <c r="AU667" s="215" t="s">
        <v>183</v>
      </c>
      <c r="AY667" s="16" t="s">
        <v>172</v>
      </c>
      <c r="BE667" s="216">
        <f>IF(N667="základní",J667,0)</f>
        <v>0</v>
      </c>
      <c r="BF667" s="216">
        <f>IF(N667="snížená",J667,0)</f>
        <v>0</v>
      </c>
      <c r="BG667" s="216">
        <f>IF(N667="zákl. přenesená",J667,0)</f>
        <v>0</v>
      </c>
      <c r="BH667" s="216">
        <f>IF(N667="sníž. přenesená",J667,0)</f>
        <v>0</v>
      </c>
      <c r="BI667" s="216">
        <f>IF(N667="nulová",J667,0)</f>
        <v>0</v>
      </c>
      <c r="BJ667" s="16" t="s">
        <v>84</v>
      </c>
      <c r="BK667" s="216">
        <f>ROUND(I667*H667,2)</f>
        <v>0</v>
      </c>
      <c r="BL667" s="16" t="s">
        <v>184</v>
      </c>
      <c r="BM667" s="215" t="s">
        <v>779</v>
      </c>
    </row>
    <row r="668" s="2" customFormat="1">
      <c r="A668" s="37"/>
      <c r="B668" s="38"/>
      <c r="C668" s="39"/>
      <c r="D668" s="217" t="s">
        <v>186</v>
      </c>
      <c r="E668" s="39"/>
      <c r="F668" s="218" t="s">
        <v>303</v>
      </c>
      <c r="G668" s="39"/>
      <c r="H668" s="39"/>
      <c r="I668" s="219"/>
      <c r="J668" s="39"/>
      <c r="K668" s="39"/>
      <c r="L668" s="43"/>
      <c r="M668" s="220"/>
      <c r="N668" s="221"/>
      <c r="O668" s="83"/>
      <c r="P668" s="83"/>
      <c r="Q668" s="83"/>
      <c r="R668" s="83"/>
      <c r="S668" s="83"/>
      <c r="T668" s="84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16" t="s">
        <v>186</v>
      </c>
      <c r="AU668" s="16" t="s">
        <v>183</v>
      </c>
    </row>
    <row r="669" s="2" customFormat="1" ht="16.5" customHeight="1">
      <c r="A669" s="37"/>
      <c r="B669" s="38"/>
      <c r="C669" s="203" t="s">
        <v>780</v>
      </c>
      <c r="D669" s="203" t="s">
        <v>177</v>
      </c>
      <c r="E669" s="204" t="s">
        <v>781</v>
      </c>
      <c r="F669" s="205" t="s">
        <v>179</v>
      </c>
      <c r="G669" s="206" t="s">
        <v>180</v>
      </c>
      <c r="H669" s="207">
        <v>1</v>
      </c>
      <c r="I669" s="208"/>
      <c r="J669" s="209">
        <f>ROUND(I669*H669,2)</f>
        <v>0</v>
      </c>
      <c r="K669" s="205" t="s">
        <v>181</v>
      </c>
      <c r="L669" s="210"/>
      <c r="M669" s="211" t="s">
        <v>19</v>
      </c>
      <c r="N669" s="212" t="s">
        <v>47</v>
      </c>
      <c r="O669" s="83"/>
      <c r="P669" s="213">
        <f>O669*H669</f>
        <v>0</v>
      </c>
      <c r="Q669" s="213">
        <v>0</v>
      </c>
      <c r="R669" s="213">
        <f>Q669*H669</f>
        <v>0</v>
      </c>
      <c r="S669" s="213">
        <v>0</v>
      </c>
      <c r="T669" s="214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215" t="s">
        <v>182</v>
      </c>
      <c r="AT669" s="215" t="s">
        <v>177</v>
      </c>
      <c r="AU669" s="215" t="s">
        <v>183</v>
      </c>
      <c r="AY669" s="16" t="s">
        <v>172</v>
      </c>
      <c r="BE669" s="216">
        <f>IF(N669="základní",J669,0)</f>
        <v>0</v>
      </c>
      <c r="BF669" s="216">
        <f>IF(N669="snížená",J669,0)</f>
        <v>0</v>
      </c>
      <c r="BG669" s="216">
        <f>IF(N669="zákl. přenesená",J669,0)</f>
        <v>0</v>
      </c>
      <c r="BH669" s="216">
        <f>IF(N669="sníž. přenesená",J669,0)</f>
        <v>0</v>
      </c>
      <c r="BI669" s="216">
        <f>IF(N669="nulová",J669,0)</f>
        <v>0</v>
      </c>
      <c r="BJ669" s="16" t="s">
        <v>84</v>
      </c>
      <c r="BK669" s="216">
        <f>ROUND(I669*H669,2)</f>
        <v>0</v>
      </c>
      <c r="BL669" s="16" t="s">
        <v>184</v>
      </c>
      <c r="BM669" s="215" t="s">
        <v>782</v>
      </c>
    </row>
    <row r="670" s="2" customFormat="1">
      <c r="A670" s="37"/>
      <c r="B670" s="38"/>
      <c r="C670" s="39"/>
      <c r="D670" s="217" t="s">
        <v>186</v>
      </c>
      <c r="E670" s="39"/>
      <c r="F670" s="218" t="s">
        <v>783</v>
      </c>
      <c r="G670" s="39"/>
      <c r="H670" s="39"/>
      <c r="I670" s="219"/>
      <c r="J670" s="39"/>
      <c r="K670" s="39"/>
      <c r="L670" s="43"/>
      <c r="M670" s="220"/>
      <c r="N670" s="221"/>
      <c r="O670" s="83"/>
      <c r="P670" s="83"/>
      <c r="Q670" s="83"/>
      <c r="R670" s="83"/>
      <c r="S670" s="83"/>
      <c r="T670" s="84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186</v>
      </c>
      <c r="AU670" s="16" t="s">
        <v>183</v>
      </c>
    </row>
    <row r="671" s="2" customFormat="1" ht="16.5" customHeight="1">
      <c r="A671" s="37"/>
      <c r="B671" s="38"/>
      <c r="C671" s="203" t="s">
        <v>784</v>
      </c>
      <c r="D671" s="203" t="s">
        <v>177</v>
      </c>
      <c r="E671" s="204" t="s">
        <v>192</v>
      </c>
      <c r="F671" s="205" t="s">
        <v>193</v>
      </c>
      <c r="G671" s="206" t="s">
        <v>180</v>
      </c>
      <c r="H671" s="207">
        <v>2.7200000000000002</v>
      </c>
      <c r="I671" s="208"/>
      <c r="J671" s="209">
        <f>ROUND(I671*H671,2)</f>
        <v>0</v>
      </c>
      <c r="K671" s="205" t="s">
        <v>181</v>
      </c>
      <c r="L671" s="210"/>
      <c r="M671" s="211" t="s">
        <v>19</v>
      </c>
      <c r="N671" s="212" t="s">
        <v>47</v>
      </c>
      <c r="O671" s="83"/>
      <c r="P671" s="213">
        <f>O671*H671</f>
        <v>0</v>
      </c>
      <c r="Q671" s="213">
        <v>0</v>
      </c>
      <c r="R671" s="213">
        <f>Q671*H671</f>
        <v>0</v>
      </c>
      <c r="S671" s="213">
        <v>0</v>
      </c>
      <c r="T671" s="214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15" t="s">
        <v>182</v>
      </c>
      <c r="AT671" s="215" t="s">
        <v>177</v>
      </c>
      <c r="AU671" s="215" t="s">
        <v>183</v>
      </c>
      <c r="AY671" s="16" t="s">
        <v>172</v>
      </c>
      <c r="BE671" s="216">
        <f>IF(N671="základní",J671,0)</f>
        <v>0</v>
      </c>
      <c r="BF671" s="216">
        <f>IF(N671="snížená",J671,0)</f>
        <v>0</v>
      </c>
      <c r="BG671" s="216">
        <f>IF(N671="zákl. přenesená",J671,0)</f>
        <v>0</v>
      </c>
      <c r="BH671" s="216">
        <f>IF(N671="sníž. přenesená",J671,0)</f>
        <v>0</v>
      </c>
      <c r="BI671" s="216">
        <f>IF(N671="nulová",J671,0)</f>
        <v>0</v>
      </c>
      <c r="BJ671" s="16" t="s">
        <v>84</v>
      </c>
      <c r="BK671" s="216">
        <f>ROUND(I671*H671,2)</f>
        <v>0</v>
      </c>
      <c r="BL671" s="16" t="s">
        <v>184</v>
      </c>
      <c r="BM671" s="215" t="s">
        <v>785</v>
      </c>
    </row>
    <row r="672" s="2" customFormat="1">
      <c r="A672" s="37"/>
      <c r="B672" s="38"/>
      <c r="C672" s="39"/>
      <c r="D672" s="217" t="s">
        <v>186</v>
      </c>
      <c r="E672" s="39"/>
      <c r="F672" s="218" t="s">
        <v>195</v>
      </c>
      <c r="G672" s="39"/>
      <c r="H672" s="39"/>
      <c r="I672" s="219"/>
      <c r="J672" s="39"/>
      <c r="K672" s="39"/>
      <c r="L672" s="43"/>
      <c r="M672" s="220"/>
      <c r="N672" s="221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186</v>
      </c>
      <c r="AU672" s="16" t="s">
        <v>183</v>
      </c>
    </row>
    <row r="673" s="12" customFormat="1" ht="20.88" customHeight="1">
      <c r="A673" s="12"/>
      <c r="B673" s="187"/>
      <c r="C673" s="188"/>
      <c r="D673" s="189" t="s">
        <v>75</v>
      </c>
      <c r="E673" s="201" t="s">
        <v>242</v>
      </c>
      <c r="F673" s="201" t="s">
        <v>243</v>
      </c>
      <c r="G673" s="188"/>
      <c r="H673" s="188"/>
      <c r="I673" s="191"/>
      <c r="J673" s="202">
        <f>BK673</f>
        <v>0</v>
      </c>
      <c r="K673" s="188"/>
      <c r="L673" s="193"/>
      <c r="M673" s="194"/>
      <c r="N673" s="195"/>
      <c r="O673" s="195"/>
      <c r="P673" s="196">
        <f>P674</f>
        <v>0</v>
      </c>
      <c r="Q673" s="195"/>
      <c r="R673" s="196">
        <f>R674</f>
        <v>0</v>
      </c>
      <c r="S673" s="195"/>
      <c r="T673" s="197">
        <f>T674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198" t="s">
        <v>84</v>
      </c>
      <c r="AT673" s="199" t="s">
        <v>75</v>
      </c>
      <c r="AU673" s="199" t="s">
        <v>86</v>
      </c>
      <c r="AY673" s="198" t="s">
        <v>172</v>
      </c>
      <c r="BK673" s="200">
        <f>BK674</f>
        <v>0</v>
      </c>
    </row>
    <row r="674" s="2" customFormat="1" ht="24.15" customHeight="1">
      <c r="A674" s="37"/>
      <c r="B674" s="38"/>
      <c r="C674" s="203" t="s">
        <v>786</v>
      </c>
      <c r="D674" s="203" t="s">
        <v>177</v>
      </c>
      <c r="E674" s="204" t="s">
        <v>263</v>
      </c>
      <c r="F674" s="205" t="s">
        <v>264</v>
      </c>
      <c r="G674" s="206" t="s">
        <v>180</v>
      </c>
      <c r="H674" s="207">
        <v>3</v>
      </c>
      <c r="I674" s="208"/>
      <c r="J674" s="209">
        <f>ROUND(I674*H674,2)</f>
        <v>0</v>
      </c>
      <c r="K674" s="205" t="s">
        <v>181</v>
      </c>
      <c r="L674" s="210"/>
      <c r="M674" s="211" t="s">
        <v>19</v>
      </c>
      <c r="N674" s="212" t="s">
        <v>47</v>
      </c>
      <c r="O674" s="83"/>
      <c r="P674" s="213">
        <f>O674*H674</f>
        <v>0</v>
      </c>
      <c r="Q674" s="213">
        <v>0</v>
      </c>
      <c r="R674" s="213">
        <f>Q674*H674</f>
        <v>0</v>
      </c>
      <c r="S674" s="213">
        <v>0</v>
      </c>
      <c r="T674" s="214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15" t="s">
        <v>182</v>
      </c>
      <c r="AT674" s="215" t="s">
        <v>177</v>
      </c>
      <c r="AU674" s="215" t="s">
        <v>183</v>
      </c>
      <c r="AY674" s="16" t="s">
        <v>172</v>
      </c>
      <c r="BE674" s="216">
        <f>IF(N674="základní",J674,0)</f>
        <v>0</v>
      </c>
      <c r="BF674" s="216">
        <f>IF(N674="snížená",J674,0)</f>
        <v>0</v>
      </c>
      <c r="BG674" s="216">
        <f>IF(N674="zákl. přenesená",J674,0)</f>
        <v>0</v>
      </c>
      <c r="BH674" s="216">
        <f>IF(N674="sníž. přenesená",J674,0)</f>
        <v>0</v>
      </c>
      <c r="BI674" s="216">
        <f>IF(N674="nulová",J674,0)</f>
        <v>0</v>
      </c>
      <c r="BJ674" s="16" t="s">
        <v>84</v>
      </c>
      <c r="BK674" s="216">
        <f>ROUND(I674*H674,2)</f>
        <v>0</v>
      </c>
      <c r="BL674" s="16" t="s">
        <v>184</v>
      </c>
      <c r="BM674" s="215" t="s">
        <v>787</v>
      </c>
    </row>
    <row r="675" s="12" customFormat="1" ht="22.8" customHeight="1">
      <c r="A675" s="12"/>
      <c r="B675" s="187"/>
      <c r="C675" s="188"/>
      <c r="D675" s="189" t="s">
        <v>75</v>
      </c>
      <c r="E675" s="201" t="s">
        <v>788</v>
      </c>
      <c r="F675" s="201" t="s">
        <v>789</v>
      </c>
      <c r="G675" s="188"/>
      <c r="H675" s="188"/>
      <c r="I675" s="191"/>
      <c r="J675" s="202">
        <f>BK675</f>
        <v>0</v>
      </c>
      <c r="K675" s="188"/>
      <c r="L675" s="193"/>
      <c r="M675" s="194"/>
      <c r="N675" s="195"/>
      <c r="O675" s="195"/>
      <c r="P675" s="196">
        <f>P676+P685+P690+P695</f>
        <v>0</v>
      </c>
      <c r="Q675" s="195"/>
      <c r="R675" s="196">
        <f>R676+R685+R690+R695</f>
        <v>0</v>
      </c>
      <c r="S675" s="195"/>
      <c r="T675" s="197">
        <f>T676+T685+T690+T695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98" t="s">
        <v>84</v>
      </c>
      <c r="AT675" s="199" t="s">
        <v>75</v>
      </c>
      <c r="AU675" s="199" t="s">
        <v>84</v>
      </c>
      <c r="AY675" s="198" t="s">
        <v>172</v>
      </c>
      <c r="BK675" s="200">
        <f>BK676+BK685+BK690+BK695</f>
        <v>0</v>
      </c>
    </row>
    <row r="676" s="12" customFormat="1" ht="20.88" customHeight="1">
      <c r="A676" s="12"/>
      <c r="B676" s="187"/>
      <c r="C676" s="188"/>
      <c r="D676" s="189" t="s">
        <v>75</v>
      </c>
      <c r="E676" s="201" t="s">
        <v>216</v>
      </c>
      <c r="F676" s="201" t="s">
        <v>217</v>
      </c>
      <c r="G676" s="188"/>
      <c r="H676" s="188"/>
      <c r="I676" s="191"/>
      <c r="J676" s="202">
        <f>BK676</f>
        <v>0</v>
      </c>
      <c r="K676" s="188"/>
      <c r="L676" s="193"/>
      <c r="M676" s="194"/>
      <c r="N676" s="195"/>
      <c r="O676" s="195"/>
      <c r="P676" s="196">
        <f>SUM(P677:P684)</f>
        <v>0</v>
      </c>
      <c r="Q676" s="195"/>
      <c r="R676" s="196">
        <f>SUM(R677:R684)</f>
        <v>0</v>
      </c>
      <c r="S676" s="195"/>
      <c r="T676" s="197">
        <f>SUM(T677:T684)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198" t="s">
        <v>84</v>
      </c>
      <c r="AT676" s="199" t="s">
        <v>75</v>
      </c>
      <c r="AU676" s="199" t="s">
        <v>86</v>
      </c>
      <c r="AY676" s="198" t="s">
        <v>172</v>
      </c>
      <c r="BK676" s="200">
        <f>SUM(BK677:BK684)</f>
        <v>0</v>
      </c>
    </row>
    <row r="677" s="2" customFormat="1" ht="16.5" customHeight="1">
      <c r="A677" s="37"/>
      <c r="B677" s="38"/>
      <c r="C677" s="203" t="s">
        <v>790</v>
      </c>
      <c r="D677" s="203" t="s">
        <v>177</v>
      </c>
      <c r="E677" s="204" t="s">
        <v>791</v>
      </c>
      <c r="F677" s="205" t="s">
        <v>301</v>
      </c>
      <c r="G677" s="206" t="s">
        <v>180</v>
      </c>
      <c r="H677" s="207">
        <v>3</v>
      </c>
      <c r="I677" s="208"/>
      <c r="J677" s="209">
        <f>ROUND(I677*H677,2)</f>
        <v>0</v>
      </c>
      <c r="K677" s="205" t="s">
        <v>181</v>
      </c>
      <c r="L677" s="210"/>
      <c r="M677" s="211" t="s">
        <v>19</v>
      </c>
      <c r="N677" s="212" t="s">
        <v>47</v>
      </c>
      <c r="O677" s="83"/>
      <c r="P677" s="213">
        <f>O677*H677</f>
        <v>0</v>
      </c>
      <c r="Q677" s="213">
        <v>0</v>
      </c>
      <c r="R677" s="213">
        <f>Q677*H677</f>
        <v>0</v>
      </c>
      <c r="S677" s="213">
        <v>0</v>
      </c>
      <c r="T677" s="214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215" t="s">
        <v>182</v>
      </c>
      <c r="AT677" s="215" t="s">
        <v>177</v>
      </c>
      <c r="AU677" s="215" t="s">
        <v>183</v>
      </c>
      <c r="AY677" s="16" t="s">
        <v>172</v>
      </c>
      <c r="BE677" s="216">
        <f>IF(N677="základní",J677,0)</f>
        <v>0</v>
      </c>
      <c r="BF677" s="216">
        <f>IF(N677="snížená",J677,0)</f>
        <v>0</v>
      </c>
      <c r="BG677" s="216">
        <f>IF(N677="zákl. přenesená",J677,0)</f>
        <v>0</v>
      </c>
      <c r="BH677" s="216">
        <f>IF(N677="sníž. přenesená",J677,0)</f>
        <v>0</v>
      </c>
      <c r="BI677" s="216">
        <f>IF(N677="nulová",J677,0)</f>
        <v>0</v>
      </c>
      <c r="BJ677" s="16" t="s">
        <v>84</v>
      </c>
      <c r="BK677" s="216">
        <f>ROUND(I677*H677,2)</f>
        <v>0</v>
      </c>
      <c r="BL677" s="16" t="s">
        <v>184</v>
      </c>
      <c r="BM677" s="215" t="s">
        <v>792</v>
      </c>
    </row>
    <row r="678" s="2" customFormat="1">
      <c r="A678" s="37"/>
      <c r="B678" s="38"/>
      <c r="C678" s="39"/>
      <c r="D678" s="217" t="s">
        <v>186</v>
      </c>
      <c r="E678" s="39"/>
      <c r="F678" s="218" t="s">
        <v>783</v>
      </c>
      <c r="G678" s="39"/>
      <c r="H678" s="39"/>
      <c r="I678" s="219"/>
      <c r="J678" s="39"/>
      <c r="K678" s="39"/>
      <c r="L678" s="43"/>
      <c r="M678" s="220"/>
      <c r="N678" s="221"/>
      <c r="O678" s="83"/>
      <c r="P678" s="83"/>
      <c r="Q678" s="83"/>
      <c r="R678" s="83"/>
      <c r="S678" s="83"/>
      <c r="T678" s="84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186</v>
      </c>
      <c r="AU678" s="16" t="s">
        <v>183</v>
      </c>
    </row>
    <row r="679" s="2" customFormat="1" ht="16.5" customHeight="1">
      <c r="A679" s="37"/>
      <c r="B679" s="38"/>
      <c r="C679" s="203" t="s">
        <v>793</v>
      </c>
      <c r="D679" s="203" t="s">
        <v>177</v>
      </c>
      <c r="E679" s="204" t="s">
        <v>192</v>
      </c>
      <c r="F679" s="205" t="s">
        <v>193</v>
      </c>
      <c r="G679" s="206" t="s">
        <v>180</v>
      </c>
      <c r="H679" s="207">
        <v>3.6200000000000001</v>
      </c>
      <c r="I679" s="208"/>
      <c r="J679" s="209">
        <f>ROUND(I679*H679,2)</f>
        <v>0</v>
      </c>
      <c r="K679" s="205" t="s">
        <v>181</v>
      </c>
      <c r="L679" s="210"/>
      <c r="M679" s="211" t="s">
        <v>19</v>
      </c>
      <c r="N679" s="212" t="s">
        <v>47</v>
      </c>
      <c r="O679" s="83"/>
      <c r="P679" s="213">
        <f>O679*H679</f>
        <v>0</v>
      </c>
      <c r="Q679" s="213">
        <v>0</v>
      </c>
      <c r="R679" s="213">
        <f>Q679*H679</f>
        <v>0</v>
      </c>
      <c r="S679" s="213">
        <v>0</v>
      </c>
      <c r="T679" s="214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15" t="s">
        <v>182</v>
      </c>
      <c r="AT679" s="215" t="s">
        <v>177</v>
      </c>
      <c r="AU679" s="215" t="s">
        <v>183</v>
      </c>
      <c r="AY679" s="16" t="s">
        <v>172</v>
      </c>
      <c r="BE679" s="216">
        <f>IF(N679="základní",J679,0)</f>
        <v>0</v>
      </c>
      <c r="BF679" s="216">
        <f>IF(N679="snížená",J679,0)</f>
        <v>0</v>
      </c>
      <c r="BG679" s="216">
        <f>IF(N679="zákl. přenesená",J679,0)</f>
        <v>0</v>
      </c>
      <c r="BH679" s="216">
        <f>IF(N679="sníž. přenesená",J679,0)</f>
        <v>0</v>
      </c>
      <c r="BI679" s="216">
        <f>IF(N679="nulová",J679,0)</f>
        <v>0</v>
      </c>
      <c r="BJ679" s="16" t="s">
        <v>84</v>
      </c>
      <c r="BK679" s="216">
        <f>ROUND(I679*H679,2)</f>
        <v>0</v>
      </c>
      <c r="BL679" s="16" t="s">
        <v>184</v>
      </c>
      <c r="BM679" s="215" t="s">
        <v>794</v>
      </c>
    </row>
    <row r="680" s="2" customFormat="1">
      <c r="A680" s="37"/>
      <c r="B680" s="38"/>
      <c r="C680" s="39"/>
      <c r="D680" s="217" t="s">
        <v>186</v>
      </c>
      <c r="E680" s="39"/>
      <c r="F680" s="218" t="s">
        <v>195</v>
      </c>
      <c r="G680" s="39"/>
      <c r="H680" s="39"/>
      <c r="I680" s="219"/>
      <c r="J680" s="39"/>
      <c r="K680" s="39"/>
      <c r="L680" s="43"/>
      <c r="M680" s="220"/>
      <c r="N680" s="221"/>
      <c r="O680" s="83"/>
      <c r="P680" s="83"/>
      <c r="Q680" s="83"/>
      <c r="R680" s="83"/>
      <c r="S680" s="83"/>
      <c r="T680" s="84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186</v>
      </c>
      <c r="AU680" s="16" t="s">
        <v>183</v>
      </c>
    </row>
    <row r="681" s="2" customFormat="1" ht="16.5" customHeight="1">
      <c r="A681" s="37"/>
      <c r="B681" s="38"/>
      <c r="C681" s="203" t="s">
        <v>795</v>
      </c>
      <c r="D681" s="203" t="s">
        <v>177</v>
      </c>
      <c r="E681" s="204" t="s">
        <v>496</v>
      </c>
      <c r="F681" s="205" t="s">
        <v>497</v>
      </c>
      <c r="G681" s="206" t="s">
        <v>180</v>
      </c>
      <c r="H681" s="207">
        <v>3</v>
      </c>
      <c r="I681" s="208"/>
      <c r="J681" s="209">
        <f>ROUND(I681*H681,2)</f>
        <v>0</v>
      </c>
      <c r="K681" s="205" t="s">
        <v>181</v>
      </c>
      <c r="L681" s="210"/>
      <c r="M681" s="211" t="s">
        <v>19</v>
      </c>
      <c r="N681" s="212" t="s">
        <v>47</v>
      </c>
      <c r="O681" s="83"/>
      <c r="P681" s="213">
        <f>O681*H681</f>
        <v>0</v>
      </c>
      <c r="Q681" s="213">
        <v>0</v>
      </c>
      <c r="R681" s="213">
        <f>Q681*H681</f>
        <v>0</v>
      </c>
      <c r="S681" s="213">
        <v>0</v>
      </c>
      <c r="T681" s="214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15" t="s">
        <v>182</v>
      </c>
      <c r="AT681" s="215" t="s">
        <v>177</v>
      </c>
      <c r="AU681" s="215" t="s">
        <v>183</v>
      </c>
      <c r="AY681" s="16" t="s">
        <v>172</v>
      </c>
      <c r="BE681" s="216">
        <f>IF(N681="základní",J681,0)</f>
        <v>0</v>
      </c>
      <c r="BF681" s="216">
        <f>IF(N681="snížená",J681,0)</f>
        <v>0</v>
      </c>
      <c r="BG681" s="216">
        <f>IF(N681="zákl. přenesená",J681,0)</f>
        <v>0</v>
      </c>
      <c r="BH681" s="216">
        <f>IF(N681="sníž. přenesená",J681,0)</f>
        <v>0</v>
      </c>
      <c r="BI681" s="216">
        <f>IF(N681="nulová",J681,0)</f>
        <v>0</v>
      </c>
      <c r="BJ681" s="16" t="s">
        <v>84</v>
      </c>
      <c r="BK681" s="216">
        <f>ROUND(I681*H681,2)</f>
        <v>0</v>
      </c>
      <c r="BL681" s="16" t="s">
        <v>184</v>
      </c>
      <c r="BM681" s="215" t="s">
        <v>796</v>
      </c>
    </row>
    <row r="682" s="2" customFormat="1">
      <c r="A682" s="37"/>
      <c r="B682" s="38"/>
      <c r="C682" s="39"/>
      <c r="D682" s="217" t="s">
        <v>186</v>
      </c>
      <c r="E682" s="39"/>
      <c r="F682" s="218" t="s">
        <v>499</v>
      </c>
      <c r="G682" s="39"/>
      <c r="H682" s="39"/>
      <c r="I682" s="219"/>
      <c r="J682" s="39"/>
      <c r="K682" s="39"/>
      <c r="L682" s="43"/>
      <c r="M682" s="220"/>
      <c r="N682" s="221"/>
      <c r="O682" s="83"/>
      <c r="P682" s="83"/>
      <c r="Q682" s="83"/>
      <c r="R682" s="83"/>
      <c r="S682" s="83"/>
      <c r="T682" s="84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186</v>
      </c>
      <c r="AU682" s="16" t="s">
        <v>183</v>
      </c>
    </row>
    <row r="683" s="2" customFormat="1" ht="16.5" customHeight="1">
      <c r="A683" s="37"/>
      <c r="B683" s="38"/>
      <c r="C683" s="203" t="s">
        <v>797</v>
      </c>
      <c r="D683" s="203" t="s">
        <v>177</v>
      </c>
      <c r="E683" s="204" t="s">
        <v>496</v>
      </c>
      <c r="F683" s="205" t="s">
        <v>497</v>
      </c>
      <c r="G683" s="206" t="s">
        <v>180</v>
      </c>
      <c r="H683" s="207">
        <v>3</v>
      </c>
      <c r="I683" s="208"/>
      <c r="J683" s="209">
        <f>ROUND(I683*H683,2)</f>
        <v>0</v>
      </c>
      <c r="K683" s="205" t="s">
        <v>181</v>
      </c>
      <c r="L683" s="210"/>
      <c r="M683" s="211" t="s">
        <v>19</v>
      </c>
      <c r="N683" s="212" t="s">
        <v>47</v>
      </c>
      <c r="O683" s="83"/>
      <c r="P683" s="213">
        <f>O683*H683</f>
        <v>0</v>
      </c>
      <c r="Q683" s="213">
        <v>0</v>
      </c>
      <c r="R683" s="213">
        <f>Q683*H683</f>
        <v>0</v>
      </c>
      <c r="S683" s="213">
        <v>0</v>
      </c>
      <c r="T683" s="214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15" t="s">
        <v>182</v>
      </c>
      <c r="AT683" s="215" t="s">
        <v>177</v>
      </c>
      <c r="AU683" s="215" t="s">
        <v>183</v>
      </c>
      <c r="AY683" s="16" t="s">
        <v>172</v>
      </c>
      <c r="BE683" s="216">
        <f>IF(N683="základní",J683,0)</f>
        <v>0</v>
      </c>
      <c r="BF683" s="216">
        <f>IF(N683="snížená",J683,0)</f>
        <v>0</v>
      </c>
      <c r="BG683" s="216">
        <f>IF(N683="zákl. přenesená",J683,0)</f>
        <v>0</v>
      </c>
      <c r="BH683" s="216">
        <f>IF(N683="sníž. přenesená",J683,0)</f>
        <v>0</v>
      </c>
      <c r="BI683" s="216">
        <f>IF(N683="nulová",J683,0)</f>
        <v>0</v>
      </c>
      <c r="BJ683" s="16" t="s">
        <v>84</v>
      </c>
      <c r="BK683" s="216">
        <f>ROUND(I683*H683,2)</f>
        <v>0</v>
      </c>
      <c r="BL683" s="16" t="s">
        <v>184</v>
      </c>
      <c r="BM683" s="215" t="s">
        <v>798</v>
      </c>
    </row>
    <row r="684" s="2" customFormat="1">
      <c r="A684" s="37"/>
      <c r="B684" s="38"/>
      <c r="C684" s="39"/>
      <c r="D684" s="217" t="s">
        <v>186</v>
      </c>
      <c r="E684" s="39"/>
      <c r="F684" s="218" t="s">
        <v>499</v>
      </c>
      <c r="G684" s="39"/>
      <c r="H684" s="39"/>
      <c r="I684" s="219"/>
      <c r="J684" s="39"/>
      <c r="K684" s="39"/>
      <c r="L684" s="43"/>
      <c r="M684" s="220"/>
      <c r="N684" s="221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186</v>
      </c>
      <c r="AU684" s="16" t="s">
        <v>183</v>
      </c>
    </row>
    <row r="685" s="12" customFormat="1" ht="20.88" customHeight="1">
      <c r="A685" s="12"/>
      <c r="B685" s="187"/>
      <c r="C685" s="188"/>
      <c r="D685" s="189" t="s">
        <v>75</v>
      </c>
      <c r="E685" s="201" t="s">
        <v>175</v>
      </c>
      <c r="F685" s="201" t="s">
        <v>176</v>
      </c>
      <c r="G685" s="188"/>
      <c r="H685" s="188"/>
      <c r="I685" s="191"/>
      <c r="J685" s="202">
        <f>BK685</f>
        <v>0</v>
      </c>
      <c r="K685" s="188"/>
      <c r="L685" s="193"/>
      <c r="M685" s="194"/>
      <c r="N685" s="195"/>
      <c r="O685" s="195"/>
      <c r="P685" s="196">
        <f>SUM(P686:P689)</f>
        <v>0</v>
      </c>
      <c r="Q685" s="195"/>
      <c r="R685" s="196">
        <f>SUM(R686:R689)</f>
        <v>0</v>
      </c>
      <c r="S685" s="195"/>
      <c r="T685" s="197">
        <f>SUM(T686:T689)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198" t="s">
        <v>84</v>
      </c>
      <c r="AT685" s="199" t="s">
        <v>75</v>
      </c>
      <c r="AU685" s="199" t="s">
        <v>86</v>
      </c>
      <c r="AY685" s="198" t="s">
        <v>172</v>
      </c>
      <c r="BK685" s="200">
        <f>SUM(BK686:BK689)</f>
        <v>0</v>
      </c>
    </row>
    <row r="686" s="2" customFormat="1" ht="16.5" customHeight="1">
      <c r="A686" s="37"/>
      <c r="B686" s="38"/>
      <c r="C686" s="203" t="s">
        <v>799</v>
      </c>
      <c r="D686" s="203" t="s">
        <v>177</v>
      </c>
      <c r="E686" s="204" t="s">
        <v>203</v>
      </c>
      <c r="F686" s="205" t="s">
        <v>179</v>
      </c>
      <c r="G686" s="206" t="s">
        <v>180</v>
      </c>
      <c r="H686" s="207">
        <v>1</v>
      </c>
      <c r="I686" s="208"/>
      <c r="J686" s="209">
        <f>ROUND(I686*H686,2)</f>
        <v>0</v>
      </c>
      <c r="K686" s="205" t="s">
        <v>181</v>
      </c>
      <c r="L686" s="210"/>
      <c r="M686" s="211" t="s">
        <v>19</v>
      </c>
      <c r="N686" s="212" t="s">
        <v>47</v>
      </c>
      <c r="O686" s="83"/>
      <c r="P686" s="213">
        <f>O686*H686</f>
        <v>0</v>
      </c>
      <c r="Q686" s="213">
        <v>0</v>
      </c>
      <c r="R686" s="213">
        <f>Q686*H686</f>
        <v>0</v>
      </c>
      <c r="S686" s="213">
        <v>0</v>
      </c>
      <c r="T686" s="214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15" t="s">
        <v>182</v>
      </c>
      <c r="AT686" s="215" t="s">
        <v>177</v>
      </c>
      <c r="AU686" s="215" t="s">
        <v>183</v>
      </c>
      <c r="AY686" s="16" t="s">
        <v>172</v>
      </c>
      <c r="BE686" s="216">
        <f>IF(N686="základní",J686,0)</f>
        <v>0</v>
      </c>
      <c r="BF686" s="216">
        <f>IF(N686="snížená",J686,0)</f>
        <v>0</v>
      </c>
      <c r="BG686" s="216">
        <f>IF(N686="zákl. přenesená",J686,0)</f>
        <v>0</v>
      </c>
      <c r="BH686" s="216">
        <f>IF(N686="sníž. přenesená",J686,0)</f>
        <v>0</v>
      </c>
      <c r="BI686" s="216">
        <f>IF(N686="nulová",J686,0)</f>
        <v>0</v>
      </c>
      <c r="BJ686" s="16" t="s">
        <v>84</v>
      </c>
      <c r="BK686" s="216">
        <f>ROUND(I686*H686,2)</f>
        <v>0</v>
      </c>
      <c r="BL686" s="16" t="s">
        <v>184</v>
      </c>
      <c r="BM686" s="215" t="s">
        <v>800</v>
      </c>
    </row>
    <row r="687" s="2" customFormat="1">
      <c r="A687" s="37"/>
      <c r="B687" s="38"/>
      <c r="C687" s="39"/>
      <c r="D687" s="217" t="s">
        <v>186</v>
      </c>
      <c r="E687" s="39"/>
      <c r="F687" s="218" t="s">
        <v>205</v>
      </c>
      <c r="G687" s="39"/>
      <c r="H687" s="39"/>
      <c r="I687" s="219"/>
      <c r="J687" s="39"/>
      <c r="K687" s="39"/>
      <c r="L687" s="43"/>
      <c r="M687" s="220"/>
      <c r="N687" s="221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186</v>
      </c>
      <c r="AU687" s="16" t="s">
        <v>183</v>
      </c>
    </row>
    <row r="688" s="2" customFormat="1" ht="16.5" customHeight="1">
      <c r="A688" s="37"/>
      <c r="B688" s="38"/>
      <c r="C688" s="203" t="s">
        <v>801</v>
      </c>
      <c r="D688" s="203" t="s">
        <v>177</v>
      </c>
      <c r="E688" s="204" t="s">
        <v>192</v>
      </c>
      <c r="F688" s="205" t="s">
        <v>193</v>
      </c>
      <c r="G688" s="206" t="s">
        <v>180</v>
      </c>
      <c r="H688" s="207">
        <v>1.02</v>
      </c>
      <c r="I688" s="208"/>
      <c r="J688" s="209">
        <f>ROUND(I688*H688,2)</f>
        <v>0</v>
      </c>
      <c r="K688" s="205" t="s">
        <v>181</v>
      </c>
      <c r="L688" s="210"/>
      <c r="M688" s="211" t="s">
        <v>19</v>
      </c>
      <c r="N688" s="212" t="s">
        <v>47</v>
      </c>
      <c r="O688" s="83"/>
      <c r="P688" s="213">
        <f>O688*H688</f>
        <v>0</v>
      </c>
      <c r="Q688" s="213">
        <v>0</v>
      </c>
      <c r="R688" s="213">
        <f>Q688*H688</f>
        <v>0</v>
      </c>
      <c r="S688" s="213">
        <v>0</v>
      </c>
      <c r="T688" s="214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215" t="s">
        <v>182</v>
      </c>
      <c r="AT688" s="215" t="s">
        <v>177</v>
      </c>
      <c r="AU688" s="215" t="s">
        <v>183</v>
      </c>
      <c r="AY688" s="16" t="s">
        <v>172</v>
      </c>
      <c r="BE688" s="216">
        <f>IF(N688="základní",J688,0)</f>
        <v>0</v>
      </c>
      <c r="BF688" s="216">
        <f>IF(N688="snížená",J688,0)</f>
        <v>0</v>
      </c>
      <c r="BG688" s="216">
        <f>IF(N688="zákl. přenesená",J688,0)</f>
        <v>0</v>
      </c>
      <c r="BH688" s="216">
        <f>IF(N688="sníž. přenesená",J688,0)</f>
        <v>0</v>
      </c>
      <c r="BI688" s="216">
        <f>IF(N688="nulová",J688,0)</f>
        <v>0</v>
      </c>
      <c r="BJ688" s="16" t="s">
        <v>84</v>
      </c>
      <c r="BK688" s="216">
        <f>ROUND(I688*H688,2)</f>
        <v>0</v>
      </c>
      <c r="BL688" s="16" t="s">
        <v>184</v>
      </c>
      <c r="BM688" s="215" t="s">
        <v>802</v>
      </c>
    </row>
    <row r="689" s="2" customFormat="1">
      <c r="A689" s="37"/>
      <c r="B689" s="38"/>
      <c r="C689" s="39"/>
      <c r="D689" s="217" t="s">
        <v>186</v>
      </c>
      <c r="E689" s="39"/>
      <c r="F689" s="218" t="s">
        <v>195</v>
      </c>
      <c r="G689" s="39"/>
      <c r="H689" s="39"/>
      <c r="I689" s="219"/>
      <c r="J689" s="39"/>
      <c r="K689" s="39"/>
      <c r="L689" s="43"/>
      <c r="M689" s="220"/>
      <c r="N689" s="221"/>
      <c r="O689" s="83"/>
      <c r="P689" s="83"/>
      <c r="Q689" s="83"/>
      <c r="R689" s="83"/>
      <c r="S689" s="83"/>
      <c r="T689" s="84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186</v>
      </c>
      <c r="AU689" s="16" t="s">
        <v>183</v>
      </c>
    </row>
    <row r="690" s="12" customFormat="1" ht="20.88" customHeight="1">
      <c r="A690" s="12"/>
      <c r="B690" s="187"/>
      <c r="C690" s="188"/>
      <c r="D690" s="189" t="s">
        <v>75</v>
      </c>
      <c r="E690" s="201" t="s">
        <v>175</v>
      </c>
      <c r="F690" s="201" t="s">
        <v>176</v>
      </c>
      <c r="G690" s="188"/>
      <c r="H690" s="188"/>
      <c r="I690" s="191"/>
      <c r="J690" s="202">
        <f>BK690</f>
        <v>0</v>
      </c>
      <c r="K690" s="188"/>
      <c r="L690" s="193"/>
      <c r="M690" s="194"/>
      <c r="N690" s="195"/>
      <c r="O690" s="195"/>
      <c r="P690" s="196">
        <f>SUM(P691:P694)</f>
        <v>0</v>
      </c>
      <c r="Q690" s="195"/>
      <c r="R690" s="196">
        <f>SUM(R691:R694)</f>
        <v>0</v>
      </c>
      <c r="S690" s="195"/>
      <c r="T690" s="197">
        <f>SUM(T691:T694)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198" t="s">
        <v>84</v>
      </c>
      <c r="AT690" s="199" t="s">
        <v>75</v>
      </c>
      <c r="AU690" s="199" t="s">
        <v>86</v>
      </c>
      <c r="AY690" s="198" t="s">
        <v>172</v>
      </c>
      <c r="BK690" s="200">
        <f>SUM(BK691:BK694)</f>
        <v>0</v>
      </c>
    </row>
    <row r="691" s="2" customFormat="1" ht="16.5" customHeight="1">
      <c r="A691" s="37"/>
      <c r="B691" s="38"/>
      <c r="C691" s="203" t="s">
        <v>803</v>
      </c>
      <c r="D691" s="203" t="s">
        <v>177</v>
      </c>
      <c r="E691" s="204" t="s">
        <v>178</v>
      </c>
      <c r="F691" s="205" t="s">
        <v>179</v>
      </c>
      <c r="G691" s="206" t="s">
        <v>180</v>
      </c>
      <c r="H691" s="207">
        <v>1</v>
      </c>
      <c r="I691" s="208"/>
      <c r="J691" s="209">
        <f>ROUND(I691*H691,2)</f>
        <v>0</v>
      </c>
      <c r="K691" s="205" t="s">
        <v>181</v>
      </c>
      <c r="L691" s="210"/>
      <c r="M691" s="211" t="s">
        <v>19</v>
      </c>
      <c r="N691" s="212" t="s">
        <v>47</v>
      </c>
      <c r="O691" s="83"/>
      <c r="P691" s="213">
        <f>O691*H691</f>
        <v>0</v>
      </c>
      <c r="Q691" s="213">
        <v>0</v>
      </c>
      <c r="R691" s="213">
        <f>Q691*H691</f>
        <v>0</v>
      </c>
      <c r="S691" s="213">
        <v>0</v>
      </c>
      <c r="T691" s="214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15" t="s">
        <v>182</v>
      </c>
      <c r="AT691" s="215" t="s">
        <v>177</v>
      </c>
      <c r="AU691" s="215" t="s">
        <v>183</v>
      </c>
      <c r="AY691" s="16" t="s">
        <v>172</v>
      </c>
      <c r="BE691" s="216">
        <f>IF(N691="základní",J691,0)</f>
        <v>0</v>
      </c>
      <c r="BF691" s="216">
        <f>IF(N691="snížená",J691,0)</f>
        <v>0</v>
      </c>
      <c r="BG691" s="216">
        <f>IF(N691="zákl. přenesená",J691,0)</f>
        <v>0</v>
      </c>
      <c r="BH691" s="216">
        <f>IF(N691="sníž. přenesená",J691,0)</f>
        <v>0</v>
      </c>
      <c r="BI691" s="216">
        <f>IF(N691="nulová",J691,0)</f>
        <v>0</v>
      </c>
      <c r="BJ691" s="16" t="s">
        <v>84</v>
      </c>
      <c r="BK691" s="216">
        <f>ROUND(I691*H691,2)</f>
        <v>0</v>
      </c>
      <c r="BL691" s="16" t="s">
        <v>184</v>
      </c>
      <c r="BM691" s="215" t="s">
        <v>804</v>
      </c>
    </row>
    <row r="692" s="2" customFormat="1">
      <c r="A692" s="37"/>
      <c r="B692" s="38"/>
      <c r="C692" s="39"/>
      <c r="D692" s="217" t="s">
        <v>186</v>
      </c>
      <c r="E692" s="39"/>
      <c r="F692" s="218" t="s">
        <v>187</v>
      </c>
      <c r="G692" s="39"/>
      <c r="H692" s="39"/>
      <c r="I692" s="219"/>
      <c r="J692" s="39"/>
      <c r="K692" s="39"/>
      <c r="L692" s="43"/>
      <c r="M692" s="220"/>
      <c r="N692" s="221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186</v>
      </c>
      <c r="AU692" s="16" t="s">
        <v>183</v>
      </c>
    </row>
    <row r="693" s="2" customFormat="1" ht="16.5" customHeight="1">
      <c r="A693" s="37"/>
      <c r="B693" s="38"/>
      <c r="C693" s="203" t="s">
        <v>805</v>
      </c>
      <c r="D693" s="203" t="s">
        <v>177</v>
      </c>
      <c r="E693" s="204" t="s">
        <v>192</v>
      </c>
      <c r="F693" s="205" t="s">
        <v>193</v>
      </c>
      <c r="G693" s="206" t="s">
        <v>180</v>
      </c>
      <c r="H693" s="207">
        <v>1.8200000000000001</v>
      </c>
      <c r="I693" s="208"/>
      <c r="J693" s="209">
        <f>ROUND(I693*H693,2)</f>
        <v>0</v>
      </c>
      <c r="K693" s="205" t="s">
        <v>181</v>
      </c>
      <c r="L693" s="210"/>
      <c r="M693" s="211" t="s">
        <v>19</v>
      </c>
      <c r="N693" s="212" t="s">
        <v>47</v>
      </c>
      <c r="O693" s="83"/>
      <c r="P693" s="213">
        <f>O693*H693</f>
        <v>0</v>
      </c>
      <c r="Q693" s="213">
        <v>0</v>
      </c>
      <c r="R693" s="213">
        <f>Q693*H693</f>
        <v>0</v>
      </c>
      <c r="S693" s="213">
        <v>0</v>
      </c>
      <c r="T693" s="214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215" t="s">
        <v>182</v>
      </c>
      <c r="AT693" s="215" t="s">
        <v>177</v>
      </c>
      <c r="AU693" s="215" t="s">
        <v>183</v>
      </c>
      <c r="AY693" s="16" t="s">
        <v>172</v>
      </c>
      <c r="BE693" s="216">
        <f>IF(N693="základní",J693,0)</f>
        <v>0</v>
      </c>
      <c r="BF693" s="216">
        <f>IF(N693="snížená",J693,0)</f>
        <v>0</v>
      </c>
      <c r="BG693" s="216">
        <f>IF(N693="zákl. přenesená",J693,0)</f>
        <v>0</v>
      </c>
      <c r="BH693" s="216">
        <f>IF(N693="sníž. přenesená",J693,0)</f>
        <v>0</v>
      </c>
      <c r="BI693" s="216">
        <f>IF(N693="nulová",J693,0)</f>
        <v>0</v>
      </c>
      <c r="BJ693" s="16" t="s">
        <v>84</v>
      </c>
      <c r="BK693" s="216">
        <f>ROUND(I693*H693,2)</f>
        <v>0</v>
      </c>
      <c r="BL693" s="16" t="s">
        <v>184</v>
      </c>
      <c r="BM693" s="215" t="s">
        <v>806</v>
      </c>
    </row>
    <row r="694" s="2" customFormat="1">
      <c r="A694" s="37"/>
      <c r="B694" s="38"/>
      <c r="C694" s="39"/>
      <c r="D694" s="217" t="s">
        <v>186</v>
      </c>
      <c r="E694" s="39"/>
      <c r="F694" s="218" t="s">
        <v>195</v>
      </c>
      <c r="G694" s="39"/>
      <c r="H694" s="39"/>
      <c r="I694" s="219"/>
      <c r="J694" s="39"/>
      <c r="K694" s="39"/>
      <c r="L694" s="43"/>
      <c r="M694" s="220"/>
      <c r="N694" s="221"/>
      <c r="O694" s="83"/>
      <c r="P694" s="83"/>
      <c r="Q694" s="83"/>
      <c r="R694" s="83"/>
      <c r="S694" s="83"/>
      <c r="T694" s="84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16" t="s">
        <v>186</v>
      </c>
      <c r="AU694" s="16" t="s">
        <v>183</v>
      </c>
    </row>
    <row r="695" s="12" customFormat="1" ht="20.88" customHeight="1">
      <c r="A695" s="12"/>
      <c r="B695" s="187"/>
      <c r="C695" s="188"/>
      <c r="D695" s="189" t="s">
        <v>75</v>
      </c>
      <c r="E695" s="201" t="s">
        <v>242</v>
      </c>
      <c r="F695" s="201" t="s">
        <v>243</v>
      </c>
      <c r="G695" s="188"/>
      <c r="H695" s="188"/>
      <c r="I695" s="191"/>
      <c r="J695" s="202">
        <f>BK695</f>
        <v>0</v>
      </c>
      <c r="K695" s="188"/>
      <c r="L695" s="193"/>
      <c r="M695" s="194"/>
      <c r="N695" s="195"/>
      <c r="O695" s="195"/>
      <c r="P695" s="196">
        <f>P696</f>
        <v>0</v>
      </c>
      <c r="Q695" s="195"/>
      <c r="R695" s="196">
        <f>R696</f>
        <v>0</v>
      </c>
      <c r="S695" s="195"/>
      <c r="T695" s="197">
        <f>T696</f>
        <v>0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198" t="s">
        <v>84</v>
      </c>
      <c r="AT695" s="199" t="s">
        <v>75</v>
      </c>
      <c r="AU695" s="199" t="s">
        <v>86</v>
      </c>
      <c r="AY695" s="198" t="s">
        <v>172</v>
      </c>
      <c r="BK695" s="200">
        <f>BK696</f>
        <v>0</v>
      </c>
    </row>
    <row r="696" s="2" customFormat="1" ht="24.15" customHeight="1">
      <c r="A696" s="37"/>
      <c r="B696" s="38"/>
      <c r="C696" s="203" t="s">
        <v>807</v>
      </c>
      <c r="D696" s="203" t="s">
        <v>177</v>
      </c>
      <c r="E696" s="204" t="s">
        <v>263</v>
      </c>
      <c r="F696" s="205" t="s">
        <v>264</v>
      </c>
      <c r="G696" s="206" t="s">
        <v>180</v>
      </c>
      <c r="H696" s="207">
        <v>3</v>
      </c>
      <c r="I696" s="208"/>
      <c r="J696" s="209">
        <f>ROUND(I696*H696,2)</f>
        <v>0</v>
      </c>
      <c r="K696" s="205" t="s">
        <v>181</v>
      </c>
      <c r="L696" s="210"/>
      <c r="M696" s="211" t="s">
        <v>19</v>
      </c>
      <c r="N696" s="212" t="s">
        <v>47</v>
      </c>
      <c r="O696" s="83"/>
      <c r="P696" s="213">
        <f>O696*H696</f>
        <v>0</v>
      </c>
      <c r="Q696" s="213">
        <v>0</v>
      </c>
      <c r="R696" s="213">
        <f>Q696*H696</f>
        <v>0</v>
      </c>
      <c r="S696" s="213">
        <v>0</v>
      </c>
      <c r="T696" s="214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215" t="s">
        <v>182</v>
      </c>
      <c r="AT696" s="215" t="s">
        <v>177</v>
      </c>
      <c r="AU696" s="215" t="s">
        <v>183</v>
      </c>
      <c r="AY696" s="16" t="s">
        <v>172</v>
      </c>
      <c r="BE696" s="216">
        <f>IF(N696="základní",J696,0)</f>
        <v>0</v>
      </c>
      <c r="BF696" s="216">
        <f>IF(N696="snížená",J696,0)</f>
        <v>0</v>
      </c>
      <c r="BG696" s="216">
        <f>IF(N696="zákl. přenesená",J696,0)</f>
        <v>0</v>
      </c>
      <c r="BH696" s="216">
        <f>IF(N696="sníž. přenesená",J696,0)</f>
        <v>0</v>
      </c>
      <c r="BI696" s="216">
        <f>IF(N696="nulová",J696,0)</f>
        <v>0</v>
      </c>
      <c r="BJ696" s="16" t="s">
        <v>84</v>
      </c>
      <c r="BK696" s="216">
        <f>ROUND(I696*H696,2)</f>
        <v>0</v>
      </c>
      <c r="BL696" s="16" t="s">
        <v>184</v>
      </c>
      <c r="BM696" s="215" t="s">
        <v>808</v>
      </c>
    </row>
    <row r="697" s="12" customFormat="1" ht="22.8" customHeight="1">
      <c r="A697" s="12"/>
      <c r="B697" s="187"/>
      <c r="C697" s="188"/>
      <c r="D697" s="189" t="s">
        <v>75</v>
      </c>
      <c r="E697" s="201" t="s">
        <v>809</v>
      </c>
      <c r="F697" s="201" t="s">
        <v>810</v>
      </c>
      <c r="G697" s="188"/>
      <c r="H697" s="188"/>
      <c r="I697" s="191"/>
      <c r="J697" s="202">
        <f>BK697</f>
        <v>0</v>
      </c>
      <c r="K697" s="188"/>
      <c r="L697" s="193"/>
      <c r="M697" s="194"/>
      <c r="N697" s="195"/>
      <c r="O697" s="195"/>
      <c r="P697" s="196">
        <f>P698+P715+P720+P727</f>
        <v>0</v>
      </c>
      <c r="Q697" s="195"/>
      <c r="R697" s="196">
        <f>R698+R715+R720+R727</f>
        <v>0</v>
      </c>
      <c r="S697" s="195"/>
      <c r="T697" s="197">
        <f>T698+T715+T720+T727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198" t="s">
        <v>84</v>
      </c>
      <c r="AT697" s="199" t="s">
        <v>75</v>
      </c>
      <c r="AU697" s="199" t="s">
        <v>84</v>
      </c>
      <c r="AY697" s="198" t="s">
        <v>172</v>
      </c>
      <c r="BK697" s="200">
        <f>BK698+BK715+BK720+BK727</f>
        <v>0</v>
      </c>
    </row>
    <row r="698" s="12" customFormat="1" ht="20.88" customHeight="1">
      <c r="A698" s="12"/>
      <c r="B698" s="187"/>
      <c r="C698" s="188"/>
      <c r="D698" s="189" t="s">
        <v>75</v>
      </c>
      <c r="E698" s="201" t="s">
        <v>811</v>
      </c>
      <c r="F698" s="201" t="s">
        <v>812</v>
      </c>
      <c r="G698" s="188"/>
      <c r="H698" s="188"/>
      <c r="I698" s="191"/>
      <c r="J698" s="202">
        <f>BK698</f>
        <v>0</v>
      </c>
      <c r="K698" s="188"/>
      <c r="L698" s="193"/>
      <c r="M698" s="194"/>
      <c r="N698" s="195"/>
      <c r="O698" s="195"/>
      <c r="P698" s="196">
        <f>SUM(P699:P714)</f>
        <v>0</v>
      </c>
      <c r="Q698" s="195"/>
      <c r="R698" s="196">
        <f>SUM(R699:R714)</f>
        <v>0</v>
      </c>
      <c r="S698" s="195"/>
      <c r="T698" s="197">
        <f>SUM(T699:T714)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198" t="s">
        <v>84</v>
      </c>
      <c r="AT698" s="199" t="s">
        <v>75</v>
      </c>
      <c r="AU698" s="199" t="s">
        <v>86</v>
      </c>
      <c r="AY698" s="198" t="s">
        <v>172</v>
      </c>
      <c r="BK698" s="200">
        <f>SUM(BK699:BK714)</f>
        <v>0</v>
      </c>
    </row>
    <row r="699" s="2" customFormat="1" ht="16.5" customHeight="1">
      <c r="A699" s="37"/>
      <c r="B699" s="38"/>
      <c r="C699" s="203" t="s">
        <v>813</v>
      </c>
      <c r="D699" s="203" t="s">
        <v>177</v>
      </c>
      <c r="E699" s="204" t="s">
        <v>814</v>
      </c>
      <c r="F699" s="205" t="s">
        <v>471</v>
      </c>
      <c r="G699" s="206" t="s">
        <v>180</v>
      </c>
      <c r="H699" s="207">
        <v>1</v>
      </c>
      <c r="I699" s="208"/>
      <c r="J699" s="209">
        <f>ROUND(I699*H699,2)</f>
        <v>0</v>
      </c>
      <c r="K699" s="205" t="s">
        <v>181</v>
      </c>
      <c r="L699" s="210"/>
      <c r="M699" s="211" t="s">
        <v>19</v>
      </c>
      <c r="N699" s="212" t="s">
        <v>47</v>
      </c>
      <c r="O699" s="83"/>
      <c r="P699" s="213">
        <f>O699*H699</f>
        <v>0</v>
      </c>
      <c r="Q699" s="213">
        <v>0</v>
      </c>
      <c r="R699" s="213">
        <f>Q699*H699</f>
        <v>0</v>
      </c>
      <c r="S699" s="213">
        <v>0</v>
      </c>
      <c r="T699" s="214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15" t="s">
        <v>182</v>
      </c>
      <c r="AT699" s="215" t="s">
        <v>177</v>
      </c>
      <c r="AU699" s="215" t="s">
        <v>183</v>
      </c>
      <c r="AY699" s="16" t="s">
        <v>172</v>
      </c>
      <c r="BE699" s="216">
        <f>IF(N699="základní",J699,0)</f>
        <v>0</v>
      </c>
      <c r="BF699" s="216">
        <f>IF(N699="snížená",J699,0)</f>
        <v>0</v>
      </c>
      <c r="BG699" s="216">
        <f>IF(N699="zákl. přenesená",J699,0)</f>
        <v>0</v>
      </c>
      <c r="BH699" s="216">
        <f>IF(N699="sníž. přenesená",J699,0)</f>
        <v>0</v>
      </c>
      <c r="BI699" s="216">
        <f>IF(N699="nulová",J699,0)</f>
        <v>0</v>
      </c>
      <c r="BJ699" s="16" t="s">
        <v>84</v>
      </c>
      <c r="BK699" s="216">
        <f>ROUND(I699*H699,2)</f>
        <v>0</v>
      </c>
      <c r="BL699" s="16" t="s">
        <v>184</v>
      </c>
      <c r="BM699" s="215" t="s">
        <v>815</v>
      </c>
    </row>
    <row r="700" s="2" customFormat="1">
      <c r="A700" s="37"/>
      <c r="B700" s="38"/>
      <c r="C700" s="39"/>
      <c r="D700" s="217" t="s">
        <v>186</v>
      </c>
      <c r="E700" s="39"/>
      <c r="F700" s="218" t="s">
        <v>816</v>
      </c>
      <c r="G700" s="39"/>
      <c r="H700" s="39"/>
      <c r="I700" s="219"/>
      <c r="J700" s="39"/>
      <c r="K700" s="39"/>
      <c r="L700" s="43"/>
      <c r="M700" s="220"/>
      <c r="N700" s="221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186</v>
      </c>
      <c r="AU700" s="16" t="s">
        <v>183</v>
      </c>
    </row>
    <row r="701" s="2" customFormat="1" ht="21.75" customHeight="1">
      <c r="A701" s="37"/>
      <c r="B701" s="38"/>
      <c r="C701" s="203" t="s">
        <v>817</v>
      </c>
      <c r="D701" s="203" t="s">
        <v>177</v>
      </c>
      <c r="E701" s="204" t="s">
        <v>480</v>
      </c>
      <c r="F701" s="205" t="s">
        <v>347</v>
      </c>
      <c r="G701" s="206" t="s">
        <v>180</v>
      </c>
      <c r="H701" s="207">
        <v>1</v>
      </c>
      <c r="I701" s="208"/>
      <c r="J701" s="209">
        <f>ROUND(I701*H701,2)</f>
        <v>0</v>
      </c>
      <c r="K701" s="205" t="s">
        <v>181</v>
      </c>
      <c r="L701" s="210"/>
      <c r="M701" s="211" t="s">
        <v>19</v>
      </c>
      <c r="N701" s="212" t="s">
        <v>47</v>
      </c>
      <c r="O701" s="83"/>
      <c r="P701" s="213">
        <f>O701*H701</f>
        <v>0</v>
      </c>
      <c r="Q701" s="213">
        <v>0</v>
      </c>
      <c r="R701" s="213">
        <f>Q701*H701</f>
        <v>0</v>
      </c>
      <c r="S701" s="213">
        <v>0</v>
      </c>
      <c r="T701" s="214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15" t="s">
        <v>182</v>
      </c>
      <c r="AT701" s="215" t="s">
        <v>177</v>
      </c>
      <c r="AU701" s="215" t="s">
        <v>183</v>
      </c>
      <c r="AY701" s="16" t="s">
        <v>172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16" t="s">
        <v>84</v>
      </c>
      <c r="BK701" s="216">
        <f>ROUND(I701*H701,2)</f>
        <v>0</v>
      </c>
      <c r="BL701" s="16" t="s">
        <v>184</v>
      </c>
      <c r="BM701" s="215" t="s">
        <v>818</v>
      </c>
    </row>
    <row r="702" s="2" customFormat="1">
      <c r="A702" s="37"/>
      <c r="B702" s="38"/>
      <c r="C702" s="39"/>
      <c r="D702" s="217" t="s">
        <v>186</v>
      </c>
      <c r="E702" s="39"/>
      <c r="F702" s="218" t="s">
        <v>354</v>
      </c>
      <c r="G702" s="39"/>
      <c r="H702" s="39"/>
      <c r="I702" s="219"/>
      <c r="J702" s="39"/>
      <c r="K702" s="39"/>
      <c r="L702" s="43"/>
      <c r="M702" s="220"/>
      <c r="N702" s="221"/>
      <c r="O702" s="83"/>
      <c r="P702" s="83"/>
      <c r="Q702" s="83"/>
      <c r="R702" s="83"/>
      <c r="S702" s="83"/>
      <c r="T702" s="84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186</v>
      </c>
      <c r="AU702" s="16" t="s">
        <v>183</v>
      </c>
    </row>
    <row r="703" s="2" customFormat="1" ht="24.15" customHeight="1">
      <c r="A703" s="37"/>
      <c r="B703" s="38"/>
      <c r="C703" s="203" t="s">
        <v>819</v>
      </c>
      <c r="D703" s="203" t="s">
        <v>177</v>
      </c>
      <c r="E703" s="204" t="s">
        <v>351</v>
      </c>
      <c r="F703" s="205" t="s">
        <v>352</v>
      </c>
      <c r="G703" s="206" t="s">
        <v>180</v>
      </c>
      <c r="H703" s="207">
        <v>1</v>
      </c>
      <c r="I703" s="208"/>
      <c r="J703" s="209">
        <f>ROUND(I703*H703,2)</f>
        <v>0</v>
      </c>
      <c r="K703" s="205" t="s">
        <v>181</v>
      </c>
      <c r="L703" s="210"/>
      <c r="M703" s="211" t="s">
        <v>19</v>
      </c>
      <c r="N703" s="212" t="s">
        <v>47</v>
      </c>
      <c r="O703" s="83"/>
      <c r="P703" s="213">
        <f>O703*H703</f>
        <v>0</v>
      </c>
      <c r="Q703" s="213">
        <v>0</v>
      </c>
      <c r="R703" s="213">
        <f>Q703*H703</f>
        <v>0</v>
      </c>
      <c r="S703" s="213">
        <v>0</v>
      </c>
      <c r="T703" s="214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215" t="s">
        <v>182</v>
      </c>
      <c r="AT703" s="215" t="s">
        <v>177</v>
      </c>
      <c r="AU703" s="215" t="s">
        <v>183</v>
      </c>
      <c r="AY703" s="16" t="s">
        <v>172</v>
      </c>
      <c r="BE703" s="216">
        <f>IF(N703="základní",J703,0)</f>
        <v>0</v>
      </c>
      <c r="BF703" s="216">
        <f>IF(N703="snížená",J703,0)</f>
        <v>0</v>
      </c>
      <c r="BG703" s="216">
        <f>IF(N703="zákl. přenesená",J703,0)</f>
        <v>0</v>
      </c>
      <c r="BH703" s="216">
        <f>IF(N703="sníž. přenesená",J703,0)</f>
        <v>0</v>
      </c>
      <c r="BI703" s="216">
        <f>IF(N703="nulová",J703,0)</f>
        <v>0</v>
      </c>
      <c r="BJ703" s="16" t="s">
        <v>84</v>
      </c>
      <c r="BK703" s="216">
        <f>ROUND(I703*H703,2)</f>
        <v>0</v>
      </c>
      <c r="BL703" s="16" t="s">
        <v>184</v>
      </c>
      <c r="BM703" s="215" t="s">
        <v>820</v>
      </c>
    </row>
    <row r="704" s="2" customFormat="1">
      <c r="A704" s="37"/>
      <c r="B704" s="38"/>
      <c r="C704" s="39"/>
      <c r="D704" s="217" t="s">
        <v>186</v>
      </c>
      <c r="E704" s="39"/>
      <c r="F704" s="218" t="s">
        <v>354</v>
      </c>
      <c r="G704" s="39"/>
      <c r="H704" s="39"/>
      <c r="I704" s="219"/>
      <c r="J704" s="39"/>
      <c r="K704" s="39"/>
      <c r="L704" s="43"/>
      <c r="M704" s="220"/>
      <c r="N704" s="221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186</v>
      </c>
      <c r="AU704" s="16" t="s">
        <v>183</v>
      </c>
    </row>
    <row r="705" s="2" customFormat="1" ht="16.5" customHeight="1">
      <c r="A705" s="37"/>
      <c r="B705" s="38"/>
      <c r="C705" s="203" t="s">
        <v>821</v>
      </c>
      <c r="D705" s="203" t="s">
        <v>177</v>
      </c>
      <c r="E705" s="204" t="s">
        <v>814</v>
      </c>
      <c r="F705" s="205" t="s">
        <v>471</v>
      </c>
      <c r="G705" s="206" t="s">
        <v>180</v>
      </c>
      <c r="H705" s="207">
        <v>1</v>
      </c>
      <c r="I705" s="208"/>
      <c r="J705" s="209">
        <f>ROUND(I705*H705,2)</f>
        <v>0</v>
      </c>
      <c r="K705" s="205" t="s">
        <v>181</v>
      </c>
      <c r="L705" s="210"/>
      <c r="M705" s="211" t="s">
        <v>19</v>
      </c>
      <c r="N705" s="212" t="s">
        <v>47</v>
      </c>
      <c r="O705" s="83"/>
      <c r="P705" s="213">
        <f>O705*H705</f>
        <v>0</v>
      </c>
      <c r="Q705" s="213">
        <v>0</v>
      </c>
      <c r="R705" s="213">
        <f>Q705*H705</f>
        <v>0</v>
      </c>
      <c r="S705" s="213">
        <v>0</v>
      </c>
      <c r="T705" s="214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215" t="s">
        <v>182</v>
      </c>
      <c r="AT705" s="215" t="s">
        <v>177</v>
      </c>
      <c r="AU705" s="215" t="s">
        <v>183</v>
      </c>
      <c r="AY705" s="16" t="s">
        <v>172</v>
      </c>
      <c r="BE705" s="216">
        <f>IF(N705="základní",J705,0)</f>
        <v>0</v>
      </c>
      <c r="BF705" s="216">
        <f>IF(N705="snížená",J705,0)</f>
        <v>0</v>
      </c>
      <c r="BG705" s="216">
        <f>IF(N705="zákl. přenesená",J705,0)</f>
        <v>0</v>
      </c>
      <c r="BH705" s="216">
        <f>IF(N705="sníž. přenesená",J705,0)</f>
        <v>0</v>
      </c>
      <c r="BI705" s="216">
        <f>IF(N705="nulová",J705,0)</f>
        <v>0</v>
      </c>
      <c r="BJ705" s="16" t="s">
        <v>84</v>
      </c>
      <c r="BK705" s="216">
        <f>ROUND(I705*H705,2)</f>
        <v>0</v>
      </c>
      <c r="BL705" s="16" t="s">
        <v>184</v>
      </c>
      <c r="BM705" s="215" t="s">
        <v>822</v>
      </c>
    </row>
    <row r="706" s="2" customFormat="1">
      <c r="A706" s="37"/>
      <c r="B706" s="38"/>
      <c r="C706" s="39"/>
      <c r="D706" s="217" t="s">
        <v>186</v>
      </c>
      <c r="E706" s="39"/>
      <c r="F706" s="218" t="s">
        <v>816</v>
      </c>
      <c r="G706" s="39"/>
      <c r="H706" s="39"/>
      <c r="I706" s="219"/>
      <c r="J706" s="39"/>
      <c r="K706" s="39"/>
      <c r="L706" s="43"/>
      <c r="M706" s="220"/>
      <c r="N706" s="221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186</v>
      </c>
      <c r="AU706" s="16" t="s">
        <v>183</v>
      </c>
    </row>
    <row r="707" s="2" customFormat="1" ht="16.5" customHeight="1">
      <c r="A707" s="37"/>
      <c r="B707" s="38"/>
      <c r="C707" s="203" t="s">
        <v>823</v>
      </c>
      <c r="D707" s="203" t="s">
        <v>177</v>
      </c>
      <c r="E707" s="204" t="s">
        <v>339</v>
      </c>
      <c r="F707" s="205" t="s">
        <v>340</v>
      </c>
      <c r="G707" s="206" t="s">
        <v>180</v>
      </c>
      <c r="H707" s="207">
        <v>1.22</v>
      </c>
      <c r="I707" s="208"/>
      <c r="J707" s="209">
        <f>ROUND(I707*H707,2)</f>
        <v>0</v>
      </c>
      <c r="K707" s="205" t="s">
        <v>181</v>
      </c>
      <c r="L707" s="210"/>
      <c r="M707" s="211" t="s">
        <v>19</v>
      </c>
      <c r="N707" s="212" t="s">
        <v>47</v>
      </c>
      <c r="O707" s="83"/>
      <c r="P707" s="213">
        <f>O707*H707</f>
        <v>0</v>
      </c>
      <c r="Q707" s="213">
        <v>0</v>
      </c>
      <c r="R707" s="213">
        <f>Q707*H707</f>
        <v>0</v>
      </c>
      <c r="S707" s="213">
        <v>0</v>
      </c>
      <c r="T707" s="214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215" t="s">
        <v>182</v>
      </c>
      <c r="AT707" s="215" t="s">
        <v>177</v>
      </c>
      <c r="AU707" s="215" t="s">
        <v>183</v>
      </c>
      <c r="AY707" s="16" t="s">
        <v>172</v>
      </c>
      <c r="BE707" s="216">
        <f>IF(N707="základní",J707,0)</f>
        <v>0</v>
      </c>
      <c r="BF707" s="216">
        <f>IF(N707="snížená",J707,0)</f>
        <v>0</v>
      </c>
      <c r="BG707" s="216">
        <f>IF(N707="zákl. přenesená",J707,0)</f>
        <v>0</v>
      </c>
      <c r="BH707" s="216">
        <f>IF(N707="sníž. přenesená",J707,0)</f>
        <v>0</v>
      </c>
      <c r="BI707" s="216">
        <f>IF(N707="nulová",J707,0)</f>
        <v>0</v>
      </c>
      <c r="BJ707" s="16" t="s">
        <v>84</v>
      </c>
      <c r="BK707" s="216">
        <f>ROUND(I707*H707,2)</f>
        <v>0</v>
      </c>
      <c r="BL707" s="16" t="s">
        <v>184</v>
      </c>
      <c r="BM707" s="215" t="s">
        <v>824</v>
      </c>
    </row>
    <row r="708" s="2" customFormat="1">
      <c r="A708" s="37"/>
      <c r="B708" s="38"/>
      <c r="C708" s="39"/>
      <c r="D708" s="217" t="s">
        <v>186</v>
      </c>
      <c r="E708" s="39"/>
      <c r="F708" s="218" t="s">
        <v>825</v>
      </c>
      <c r="G708" s="39"/>
      <c r="H708" s="39"/>
      <c r="I708" s="219"/>
      <c r="J708" s="39"/>
      <c r="K708" s="39"/>
      <c r="L708" s="43"/>
      <c r="M708" s="220"/>
      <c r="N708" s="221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186</v>
      </c>
      <c r="AU708" s="16" t="s">
        <v>183</v>
      </c>
    </row>
    <row r="709" s="2" customFormat="1" ht="16.5" customHeight="1">
      <c r="A709" s="37"/>
      <c r="B709" s="38"/>
      <c r="C709" s="203" t="s">
        <v>826</v>
      </c>
      <c r="D709" s="203" t="s">
        <v>177</v>
      </c>
      <c r="E709" s="204" t="s">
        <v>496</v>
      </c>
      <c r="F709" s="205" t="s">
        <v>497</v>
      </c>
      <c r="G709" s="206" t="s">
        <v>180</v>
      </c>
      <c r="H709" s="207">
        <v>1</v>
      </c>
      <c r="I709" s="208"/>
      <c r="J709" s="209">
        <f>ROUND(I709*H709,2)</f>
        <v>0</v>
      </c>
      <c r="K709" s="205" t="s">
        <v>181</v>
      </c>
      <c r="L709" s="210"/>
      <c r="M709" s="211" t="s">
        <v>19</v>
      </c>
      <c r="N709" s="212" t="s">
        <v>47</v>
      </c>
      <c r="O709" s="83"/>
      <c r="P709" s="213">
        <f>O709*H709</f>
        <v>0</v>
      </c>
      <c r="Q709" s="213">
        <v>0</v>
      </c>
      <c r="R709" s="213">
        <f>Q709*H709</f>
        <v>0</v>
      </c>
      <c r="S709" s="213">
        <v>0</v>
      </c>
      <c r="T709" s="214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15" t="s">
        <v>182</v>
      </c>
      <c r="AT709" s="215" t="s">
        <v>177</v>
      </c>
      <c r="AU709" s="215" t="s">
        <v>183</v>
      </c>
      <c r="AY709" s="16" t="s">
        <v>172</v>
      </c>
      <c r="BE709" s="216">
        <f>IF(N709="základní",J709,0)</f>
        <v>0</v>
      </c>
      <c r="BF709" s="216">
        <f>IF(N709="snížená",J709,0)</f>
        <v>0</v>
      </c>
      <c r="BG709" s="216">
        <f>IF(N709="zákl. přenesená",J709,0)</f>
        <v>0</v>
      </c>
      <c r="BH709" s="216">
        <f>IF(N709="sníž. přenesená",J709,0)</f>
        <v>0</v>
      </c>
      <c r="BI709" s="216">
        <f>IF(N709="nulová",J709,0)</f>
        <v>0</v>
      </c>
      <c r="BJ709" s="16" t="s">
        <v>84</v>
      </c>
      <c r="BK709" s="216">
        <f>ROUND(I709*H709,2)</f>
        <v>0</v>
      </c>
      <c r="BL709" s="16" t="s">
        <v>184</v>
      </c>
      <c r="BM709" s="215" t="s">
        <v>827</v>
      </c>
    </row>
    <row r="710" s="2" customFormat="1">
      <c r="A710" s="37"/>
      <c r="B710" s="38"/>
      <c r="C710" s="39"/>
      <c r="D710" s="217" t="s">
        <v>186</v>
      </c>
      <c r="E710" s="39"/>
      <c r="F710" s="218" t="s">
        <v>499</v>
      </c>
      <c r="G710" s="39"/>
      <c r="H710" s="39"/>
      <c r="I710" s="219"/>
      <c r="J710" s="39"/>
      <c r="K710" s="39"/>
      <c r="L710" s="43"/>
      <c r="M710" s="220"/>
      <c r="N710" s="221"/>
      <c r="O710" s="83"/>
      <c r="P710" s="83"/>
      <c r="Q710" s="83"/>
      <c r="R710" s="83"/>
      <c r="S710" s="83"/>
      <c r="T710" s="84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186</v>
      </c>
      <c r="AU710" s="16" t="s">
        <v>183</v>
      </c>
    </row>
    <row r="711" s="2" customFormat="1" ht="16.5" customHeight="1">
      <c r="A711" s="37"/>
      <c r="B711" s="38"/>
      <c r="C711" s="203" t="s">
        <v>828</v>
      </c>
      <c r="D711" s="203" t="s">
        <v>177</v>
      </c>
      <c r="E711" s="204" t="s">
        <v>496</v>
      </c>
      <c r="F711" s="205" t="s">
        <v>497</v>
      </c>
      <c r="G711" s="206" t="s">
        <v>180</v>
      </c>
      <c r="H711" s="207">
        <v>1</v>
      </c>
      <c r="I711" s="208"/>
      <c r="J711" s="209">
        <f>ROUND(I711*H711,2)</f>
        <v>0</v>
      </c>
      <c r="K711" s="205" t="s">
        <v>181</v>
      </c>
      <c r="L711" s="210"/>
      <c r="M711" s="211" t="s">
        <v>19</v>
      </c>
      <c r="N711" s="212" t="s">
        <v>47</v>
      </c>
      <c r="O711" s="83"/>
      <c r="P711" s="213">
        <f>O711*H711</f>
        <v>0</v>
      </c>
      <c r="Q711" s="213">
        <v>0</v>
      </c>
      <c r="R711" s="213">
        <f>Q711*H711</f>
        <v>0</v>
      </c>
      <c r="S711" s="213">
        <v>0</v>
      </c>
      <c r="T711" s="214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15" t="s">
        <v>182</v>
      </c>
      <c r="AT711" s="215" t="s">
        <v>177</v>
      </c>
      <c r="AU711" s="215" t="s">
        <v>183</v>
      </c>
      <c r="AY711" s="16" t="s">
        <v>172</v>
      </c>
      <c r="BE711" s="216">
        <f>IF(N711="základní",J711,0)</f>
        <v>0</v>
      </c>
      <c r="BF711" s="216">
        <f>IF(N711="snížená",J711,0)</f>
        <v>0</v>
      </c>
      <c r="BG711" s="216">
        <f>IF(N711="zákl. přenesená",J711,0)</f>
        <v>0</v>
      </c>
      <c r="BH711" s="216">
        <f>IF(N711="sníž. přenesená",J711,0)</f>
        <v>0</v>
      </c>
      <c r="BI711" s="216">
        <f>IF(N711="nulová",J711,0)</f>
        <v>0</v>
      </c>
      <c r="BJ711" s="16" t="s">
        <v>84</v>
      </c>
      <c r="BK711" s="216">
        <f>ROUND(I711*H711,2)</f>
        <v>0</v>
      </c>
      <c r="BL711" s="16" t="s">
        <v>184</v>
      </c>
      <c r="BM711" s="215" t="s">
        <v>829</v>
      </c>
    </row>
    <row r="712" s="2" customFormat="1">
      <c r="A712" s="37"/>
      <c r="B712" s="38"/>
      <c r="C712" s="39"/>
      <c r="D712" s="217" t="s">
        <v>186</v>
      </c>
      <c r="E712" s="39"/>
      <c r="F712" s="218" t="s">
        <v>499</v>
      </c>
      <c r="G712" s="39"/>
      <c r="H712" s="39"/>
      <c r="I712" s="219"/>
      <c r="J712" s="39"/>
      <c r="K712" s="39"/>
      <c r="L712" s="43"/>
      <c r="M712" s="220"/>
      <c r="N712" s="221"/>
      <c r="O712" s="83"/>
      <c r="P712" s="83"/>
      <c r="Q712" s="83"/>
      <c r="R712" s="83"/>
      <c r="S712" s="83"/>
      <c r="T712" s="84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6" t="s">
        <v>186</v>
      </c>
      <c r="AU712" s="16" t="s">
        <v>183</v>
      </c>
    </row>
    <row r="713" s="2" customFormat="1" ht="24.15" customHeight="1">
      <c r="A713" s="37"/>
      <c r="B713" s="38"/>
      <c r="C713" s="203" t="s">
        <v>830</v>
      </c>
      <c r="D713" s="203" t="s">
        <v>177</v>
      </c>
      <c r="E713" s="204" t="s">
        <v>188</v>
      </c>
      <c r="F713" s="205" t="s">
        <v>189</v>
      </c>
      <c r="G713" s="206" t="s">
        <v>180</v>
      </c>
      <c r="H713" s="207">
        <v>1</v>
      </c>
      <c r="I713" s="208"/>
      <c r="J713" s="209">
        <f>ROUND(I713*H713,2)</f>
        <v>0</v>
      </c>
      <c r="K713" s="205" t="s">
        <v>181</v>
      </c>
      <c r="L713" s="210"/>
      <c r="M713" s="211" t="s">
        <v>19</v>
      </c>
      <c r="N713" s="212" t="s">
        <v>47</v>
      </c>
      <c r="O713" s="83"/>
      <c r="P713" s="213">
        <f>O713*H713</f>
        <v>0</v>
      </c>
      <c r="Q713" s="213">
        <v>0</v>
      </c>
      <c r="R713" s="213">
        <f>Q713*H713</f>
        <v>0</v>
      </c>
      <c r="S713" s="213">
        <v>0</v>
      </c>
      <c r="T713" s="214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15" t="s">
        <v>182</v>
      </c>
      <c r="AT713" s="215" t="s">
        <v>177</v>
      </c>
      <c r="AU713" s="215" t="s">
        <v>183</v>
      </c>
      <c r="AY713" s="16" t="s">
        <v>172</v>
      </c>
      <c r="BE713" s="216">
        <f>IF(N713="základní",J713,0)</f>
        <v>0</v>
      </c>
      <c r="BF713" s="216">
        <f>IF(N713="snížená",J713,0)</f>
        <v>0</v>
      </c>
      <c r="BG713" s="216">
        <f>IF(N713="zákl. přenesená",J713,0)</f>
        <v>0</v>
      </c>
      <c r="BH713" s="216">
        <f>IF(N713="sníž. přenesená",J713,0)</f>
        <v>0</v>
      </c>
      <c r="BI713" s="216">
        <f>IF(N713="nulová",J713,0)</f>
        <v>0</v>
      </c>
      <c r="BJ713" s="16" t="s">
        <v>84</v>
      </c>
      <c r="BK713" s="216">
        <f>ROUND(I713*H713,2)</f>
        <v>0</v>
      </c>
      <c r="BL713" s="16" t="s">
        <v>184</v>
      </c>
      <c r="BM713" s="215" t="s">
        <v>831</v>
      </c>
    </row>
    <row r="714" s="2" customFormat="1">
      <c r="A714" s="37"/>
      <c r="B714" s="38"/>
      <c r="C714" s="39"/>
      <c r="D714" s="217" t="s">
        <v>186</v>
      </c>
      <c r="E714" s="39"/>
      <c r="F714" s="218" t="s">
        <v>191</v>
      </c>
      <c r="G714" s="39"/>
      <c r="H714" s="39"/>
      <c r="I714" s="219"/>
      <c r="J714" s="39"/>
      <c r="K714" s="39"/>
      <c r="L714" s="43"/>
      <c r="M714" s="220"/>
      <c r="N714" s="221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186</v>
      </c>
      <c r="AU714" s="16" t="s">
        <v>183</v>
      </c>
    </row>
    <row r="715" s="12" customFormat="1" ht="20.88" customHeight="1">
      <c r="A715" s="12"/>
      <c r="B715" s="187"/>
      <c r="C715" s="188"/>
      <c r="D715" s="189" t="s">
        <v>75</v>
      </c>
      <c r="E715" s="201" t="s">
        <v>832</v>
      </c>
      <c r="F715" s="201" t="s">
        <v>833</v>
      </c>
      <c r="G715" s="188"/>
      <c r="H715" s="188"/>
      <c r="I715" s="191"/>
      <c r="J715" s="202">
        <f>BK715</f>
        <v>0</v>
      </c>
      <c r="K715" s="188"/>
      <c r="L715" s="193"/>
      <c r="M715" s="194"/>
      <c r="N715" s="195"/>
      <c r="O715" s="195"/>
      <c r="P715" s="196">
        <f>SUM(P716:P719)</f>
        <v>0</v>
      </c>
      <c r="Q715" s="195"/>
      <c r="R715" s="196">
        <f>SUM(R716:R719)</f>
        <v>0</v>
      </c>
      <c r="S715" s="195"/>
      <c r="T715" s="197">
        <f>SUM(T716:T719)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198" t="s">
        <v>84</v>
      </c>
      <c r="AT715" s="199" t="s">
        <v>75</v>
      </c>
      <c r="AU715" s="199" t="s">
        <v>86</v>
      </c>
      <c r="AY715" s="198" t="s">
        <v>172</v>
      </c>
      <c r="BK715" s="200">
        <f>SUM(BK716:BK719)</f>
        <v>0</v>
      </c>
    </row>
    <row r="716" s="2" customFormat="1" ht="16.5" customHeight="1">
      <c r="A716" s="37"/>
      <c r="B716" s="38"/>
      <c r="C716" s="203" t="s">
        <v>834</v>
      </c>
      <c r="D716" s="203" t="s">
        <v>177</v>
      </c>
      <c r="E716" s="204" t="s">
        <v>835</v>
      </c>
      <c r="F716" s="205" t="s">
        <v>179</v>
      </c>
      <c r="G716" s="206" t="s">
        <v>180</v>
      </c>
      <c r="H716" s="207">
        <v>1</v>
      </c>
      <c r="I716" s="208"/>
      <c r="J716" s="209">
        <f>ROUND(I716*H716,2)</f>
        <v>0</v>
      </c>
      <c r="K716" s="205" t="s">
        <v>181</v>
      </c>
      <c r="L716" s="210"/>
      <c r="M716" s="211" t="s">
        <v>19</v>
      </c>
      <c r="N716" s="212" t="s">
        <v>47</v>
      </c>
      <c r="O716" s="83"/>
      <c r="P716" s="213">
        <f>O716*H716</f>
        <v>0</v>
      </c>
      <c r="Q716" s="213">
        <v>0</v>
      </c>
      <c r="R716" s="213">
        <f>Q716*H716</f>
        <v>0</v>
      </c>
      <c r="S716" s="213">
        <v>0</v>
      </c>
      <c r="T716" s="214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215" t="s">
        <v>182</v>
      </c>
      <c r="AT716" s="215" t="s">
        <v>177</v>
      </c>
      <c r="AU716" s="215" t="s">
        <v>183</v>
      </c>
      <c r="AY716" s="16" t="s">
        <v>172</v>
      </c>
      <c r="BE716" s="216">
        <f>IF(N716="základní",J716,0)</f>
        <v>0</v>
      </c>
      <c r="BF716" s="216">
        <f>IF(N716="snížená",J716,0)</f>
        <v>0</v>
      </c>
      <c r="BG716" s="216">
        <f>IF(N716="zákl. přenesená",J716,0)</f>
        <v>0</v>
      </c>
      <c r="BH716" s="216">
        <f>IF(N716="sníž. přenesená",J716,0)</f>
        <v>0</v>
      </c>
      <c r="BI716" s="216">
        <f>IF(N716="nulová",J716,0)</f>
        <v>0</v>
      </c>
      <c r="BJ716" s="16" t="s">
        <v>84</v>
      </c>
      <c r="BK716" s="216">
        <f>ROUND(I716*H716,2)</f>
        <v>0</v>
      </c>
      <c r="BL716" s="16" t="s">
        <v>184</v>
      </c>
      <c r="BM716" s="215" t="s">
        <v>836</v>
      </c>
    </row>
    <row r="717" s="2" customFormat="1">
      <c r="A717" s="37"/>
      <c r="B717" s="38"/>
      <c r="C717" s="39"/>
      <c r="D717" s="217" t="s">
        <v>186</v>
      </c>
      <c r="E717" s="39"/>
      <c r="F717" s="218" t="s">
        <v>837</v>
      </c>
      <c r="G717" s="39"/>
      <c r="H717" s="39"/>
      <c r="I717" s="219"/>
      <c r="J717" s="39"/>
      <c r="K717" s="39"/>
      <c r="L717" s="43"/>
      <c r="M717" s="220"/>
      <c r="N717" s="221"/>
      <c r="O717" s="83"/>
      <c r="P717" s="83"/>
      <c r="Q717" s="83"/>
      <c r="R717" s="83"/>
      <c r="S717" s="83"/>
      <c r="T717" s="84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6" t="s">
        <v>186</v>
      </c>
      <c r="AU717" s="16" t="s">
        <v>183</v>
      </c>
    </row>
    <row r="718" s="2" customFormat="1" ht="16.5" customHeight="1">
      <c r="A718" s="37"/>
      <c r="B718" s="38"/>
      <c r="C718" s="203" t="s">
        <v>838</v>
      </c>
      <c r="D718" s="203" t="s">
        <v>177</v>
      </c>
      <c r="E718" s="204" t="s">
        <v>654</v>
      </c>
      <c r="F718" s="205" t="s">
        <v>193</v>
      </c>
      <c r="G718" s="206" t="s">
        <v>180</v>
      </c>
      <c r="H718" s="207">
        <v>1</v>
      </c>
      <c r="I718" s="208"/>
      <c r="J718" s="209">
        <f>ROUND(I718*H718,2)</f>
        <v>0</v>
      </c>
      <c r="K718" s="205" t="s">
        <v>181</v>
      </c>
      <c r="L718" s="210"/>
      <c r="M718" s="211" t="s">
        <v>19</v>
      </c>
      <c r="N718" s="212" t="s">
        <v>47</v>
      </c>
      <c r="O718" s="83"/>
      <c r="P718" s="213">
        <f>O718*H718</f>
        <v>0</v>
      </c>
      <c r="Q718" s="213">
        <v>0</v>
      </c>
      <c r="R718" s="213">
        <f>Q718*H718</f>
        <v>0</v>
      </c>
      <c r="S718" s="213">
        <v>0</v>
      </c>
      <c r="T718" s="214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215" t="s">
        <v>182</v>
      </c>
      <c r="AT718" s="215" t="s">
        <v>177</v>
      </c>
      <c r="AU718" s="215" t="s">
        <v>183</v>
      </c>
      <c r="AY718" s="16" t="s">
        <v>172</v>
      </c>
      <c r="BE718" s="216">
        <f>IF(N718="základní",J718,0)</f>
        <v>0</v>
      </c>
      <c r="BF718" s="216">
        <f>IF(N718="snížená",J718,0)</f>
        <v>0</v>
      </c>
      <c r="BG718" s="216">
        <f>IF(N718="zákl. přenesená",J718,0)</f>
        <v>0</v>
      </c>
      <c r="BH718" s="216">
        <f>IF(N718="sníž. přenesená",J718,0)</f>
        <v>0</v>
      </c>
      <c r="BI718" s="216">
        <f>IF(N718="nulová",J718,0)</f>
        <v>0</v>
      </c>
      <c r="BJ718" s="16" t="s">
        <v>84</v>
      </c>
      <c r="BK718" s="216">
        <f>ROUND(I718*H718,2)</f>
        <v>0</v>
      </c>
      <c r="BL718" s="16" t="s">
        <v>184</v>
      </c>
      <c r="BM718" s="215" t="s">
        <v>839</v>
      </c>
    </row>
    <row r="719" s="2" customFormat="1">
      <c r="A719" s="37"/>
      <c r="B719" s="38"/>
      <c r="C719" s="39"/>
      <c r="D719" s="217" t="s">
        <v>186</v>
      </c>
      <c r="E719" s="39"/>
      <c r="F719" s="218" t="s">
        <v>656</v>
      </c>
      <c r="G719" s="39"/>
      <c r="H719" s="39"/>
      <c r="I719" s="219"/>
      <c r="J719" s="39"/>
      <c r="K719" s="39"/>
      <c r="L719" s="43"/>
      <c r="M719" s="220"/>
      <c r="N719" s="221"/>
      <c r="O719" s="83"/>
      <c r="P719" s="83"/>
      <c r="Q719" s="83"/>
      <c r="R719" s="83"/>
      <c r="S719" s="83"/>
      <c r="T719" s="84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6" t="s">
        <v>186</v>
      </c>
      <c r="AU719" s="16" t="s">
        <v>183</v>
      </c>
    </row>
    <row r="720" s="12" customFormat="1" ht="20.88" customHeight="1">
      <c r="A720" s="12"/>
      <c r="B720" s="187"/>
      <c r="C720" s="188"/>
      <c r="D720" s="189" t="s">
        <v>75</v>
      </c>
      <c r="E720" s="201" t="s">
        <v>811</v>
      </c>
      <c r="F720" s="201" t="s">
        <v>812</v>
      </c>
      <c r="G720" s="188"/>
      <c r="H720" s="188"/>
      <c r="I720" s="191"/>
      <c r="J720" s="202">
        <f>BK720</f>
        <v>0</v>
      </c>
      <c r="K720" s="188"/>
      <c r="L720" s="193"/>
      <c r="M720" s="194"/>
      <c r="N720" s="195"/>
      <c r="O720" s="195"/>
      <c r="P720" s="196">
        <f>SUM(P721:P726)</f>
        <v>0</v>
      </c>
      <c r="Q720" s="195"/>
      <c r="R720" s="196">
        <f>SUM(R721:R726)</f>
        <v>0</v>
      </c>
      <c r="S720" s="195"/>
      <c r="T720" s="197">
        <f>SUM(T721:T726)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198" t="s">
        <v>84</v>
      </c>
      <c r="AT720" s="199" t="s">
        <v>75</v>
      </c>
      <c r="AU720" s="199" t="s">
        <v>86</v>
      </c>
      <c r="AY720" s="198" t="s">
        <v>172</v>
      </c>
      <c r="BK720" s="200">
        <f>SUM(BK721:BK726)</f>
        <v>0</v>
      </c>
    </row>
    <row r="721" s="2" customFormat="1" ht="16.5" customHeight="1">
      <c r="A721" s="37"/>
      <c r="B721" s="38"/>
      <c r="C721" s="203" t="s">
        <v>840</v>
      </c>
      <c r="D721" s="203" t="s">
        <v>177</v>
      </c>
      <c r="E721" s="204" t="s">
        <v>841</v>
      </c>
      <c r="F721" s="205" t="s">
        <v>179</v>
      </c>
      <c r="G721" s="206" t="s">
        <v>180</v>
      </c>
      <c r="H721" s="207">
        <v>2</v>
      </c>
      <c r="I721" s="208"/>
      <c r="J721" s="209">
        <f>ROUND(I721*H721,2)</f>
        <v>0</v>
      </c>
      <c r="K721" s="205" t="s">
        <v>181</v>
      </c>
      <c r="L721" s="210"/>
      <c r="M721" s="211" t="s">
        <v>19</v>
      </c>
      <c r="N721" s="212" t="s">
        <v>47</v>
      </c>
      <c r="O721" s="83"/>
      <c r="P721" s="213">
        <f>O721*H721</f>
        <v>0</v>
      </c>
      <c r="Q721" s="213">
        <v>0</v>
      </c>
      <c r="R721" s="213">
        <f>Q721*H721</f>
        <v>0</v>
      </c>
      <c r="S721" s="213">
        <v>0</v>
      </c>
      <c r="T721" s="214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215" t="s">
        <v>182</v>
      </c>
      <c r="AT721" s="215" t="s">
        <v>177</v>
      </c>
      <c r="AU721" s="215" t="s">
        <v>183</v>
      </c>
      <c r="AY721" s="16" t="s">
        <v>172</v>
      </c>
      <c r="BE721" s="216">
        <f>IF(N721="základní",J721,0)</f>
        <v>0</v>
      </c>
      <c r="BF721" s="216">
        <f>IF(N721="snížená",J721,0)</f>
        <v>0</v>
      </c>
      <c r="BG721" s="216">
        <f>IF(N721="zákl. přenesená",J721,0)</f>
        <v>0</v>
      </c>
      <c r="BH721" s="216">
        <f>IF(N721="sníž. přenesená",J721,0)</f>
        <v>0</v>
      </c>
      <c r="BI721" s="216">
        <f>IF(N721="nulová",J721,0)</f>
        <v>0</v>
      </c>
      <c r="BJ721" s="16" t="s">
        <v>84</v>
      </c>
      <c r="BK721" s="216">
        <f>ROUND(I721*H721,2)</f>
        <v>0</v>
      </c>
      <c r="BL721" s="16" t="s">
        <v>184</v>
      </c>
      <c r="BM721" s="215" t="s">
        <v>842</v>
      </c>
    </row>
    <row r="722" s="2" customFormat="1">
      <c r="A722" s="37"/>
      <c r="B722" s="38"/>
      <c r="C722" s="39"/>
      <c r="D722" s="217" t="s">
        <v>186</v>
      </c>
      <c r="E722" s="39"/>
      <c r="F722" s="218" t="s">
        <v>843</v>
      </c>
      <c r="G722" s="39"/>
      <c r="H722" s="39"/>
      <c r="I722" s="219"/>
      <c r="J722" s="39"/>
      <c r="K722" s="39"/>
      <c r="L722" s="43"/>
      <c r="M722" s="220"/>
      <c r="N722" s="221"/>
      <c r="O722" s="83"/>
      <c r="P722" s="83"/>
      <c r="Q722" s="83"/>
      <c r="R722" s="83"/>
      <c r="S722" s="83"/>
      <c r="T722" s="84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186</v>
      </c>
      <c r="AU722" s="16" t="s">
        <v>183</v>
      </c>
    </row>
    <row r="723" s="2" customFormat="1" ht="24.15" customHeight="1">
      <c r="A723" s="37"/>
      <c r="B723" s="38"/>
      <c r="C723" s="203" t="s">
        <v>844</v>
      </c>
      <c r="D723" s="203" t="s">
        <v>177</v>
      </c>
      <c r="E723" s="204" t="s">
        <v>188</v>
      </c>
      <c r="F723" s="205" t="s">
        <v>189</v>
      </c>
      <c r="G723" s="206" t="s">
        <v>180</v>
      </c>
      <c r="H723" s="207">
        <v>2</v>
      </c>
      <c r="I723" s="208"/>
      <c r="J723" s="209">
        <f>ROUND(I723*H723,2)</f>
        <v>0</v>
      </c>
      <c r="K723" s="205" t="s">
        <v>181</v>
      </c>
      <c r="L723" s="210"/>
      <c r="M723" s="211" t="s">
        <v>19</v>
      </c>
      <c r="N723" s="212" t="s">
        <v>47</v>
      </c>
      <c r="O723" s="83"/>
      <c r="P723" s="213">
        <f>O723*H723</f>
        <v>0</v>
      </c>
      <c r="Q723" s="213">
        <v>0</v>
      </c>
      <c r="R723" s="213">
        <f>Q723*H723</f>
        <v>0</v>
      </c>
      <c r="S723" s="213">
        <v>0</v>
      </c>
      <c r="T723" s="214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215" t="s">
        <v>182</v>
      </c>
      <c r="AT723" s="215" t="s">
        <v>177</v>
      </c>
      <c r="AU723" s="215" t="s">
        <v>183</v>
      </c>
      <c r="AY723" s="16" t="s">
        <v>172</v>
      </c>
      <c r="BE723" s="216">
        <f>IF(N723="základní",J723,0)</f>
        <v>0</v>
      </c>
      <c r="BF723" s="216">
        <f>IF(N723="snížená",J723,0)</f>
        <v>0</v>
      </c>
      <c r="BG723" s="216">
        <f>IF(N723="zákl. přenesená",J723,0)</f>
        <v>0</v>
      </c>
      <c r="BH723" s="216">
        <f>IF(N723="sníž. přenesená",J723,0)</f>
        <v>0</v>
      </c>
      <c r="BI723" s="216">
        <f>IF(N723="nulová",J723,0)</f>
        <v>0</v>
      </c>
      <c r="BJ723" s="16" t="s">
        <v>84</v>
      </c>
      <c r="BK723" s="216">
        <f>ROUND(I723*H723,2)</f>
        <v>0</v>
      </c>
      <c r="BL723" s="16" t="s">
        <v>184</v>
      </c>
      <c r="BM723" s="215" t="s">
        <v>845</v>
      </c>
    </row>
    <row r="724" s="2" customFormat="1">
      <c r="A724" s="37"/>
      <c r="B724" s="38"/>
      <c r="C724" s="39"/>
      <c r="D724" s="217" t="s">
        <v>186</v>
      </c>
      <c r="E724" s="39"/>
      <c r="F724" s="218" t="s">
        <v>191</v>
      </c>
      <c r="G724" s="39"/>
      <c r="H724" s="39"/>
      <c r="I724" s="219"/>
      <c r="J724" s="39"/>
      <c r="K724" s="39"/>
      <c r="L724" s="43"/>
      <c r="M724" s="220"/>
      <c r="N724" s="221"/>
      <c r="O724" s="83"/>
      <c r="P724" s="83"/>
      <c r="Q724" s="83"/>
      <c r="R724" s="83"/>
      <c r="S724" s="83"/>
      <c r="T724" s="84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186</v>
      </c>
      <c r="AU724" s="16" t="s">
        <v>183</v>
      </c>
    </row>
    <row r="725" s="2" customFormat="1" ht="16.5" customHeight="1">
      <c r="A725" s="37"/>
      <c r="B725" s="38"/>
      <c r="C725" s="203" t="s">
        <v>846</v>
      </c>
      <c r="D725" s="203" t="s">
        <v>177</v>
      </c>
      <c r="E725" s="204" t="s">
        <v>339</v>
      </c>
      <c r="F725" s="205" t="s">
        <v>340</v>
      </c>
      <c r="G725" s="206" t="s">
        <v>180</v>
      </c>
      <c r="H725" s="207">
        <v>3.1499999999999999</v>
      </c>
      <c r="I725" s="208"/>
      <c r="J725" s="209">
        <f>ROUND(I725*H725,2)</f>
        <v>0</v>
      </c>
      <c r="K725" s="205" t="s">
        <v>181</v>
      </c>
      <c r="L725" s="210"/>
      <c r="M725" s="211" t="s">
        <v>19</v>
      </c>
      <c r="N725" s="212" t="s">
        <v>47</v>
      </c>
      <c r="O725" s="83"/>
      <c r="P725" s="213">
        <f>O725*H725</f>
        <v>0</v>
      </c>
      <c r="Q725" s="213">
        <v>0</v>
      </c>
      <c r="R725" s="213">
        <f>Q725*H725</f>
        <v>0</v>
      </c>
      <c r="S725" s="213">
        <v>0</v>
      </c>
      <c r="T725" s="214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15" t="s">
        <v>182</v>
      </c>
      <c r="AT725" s="215" t="s">
        <v>177</v>
      </c>
      <c r="AU725" s="215" t="s">
        <v>183</v>
      </c>
      <c r="AY725" s="16" t="s">
        <v>172</v>
      </c>
      <c r="BE725" s="216">
        <f>IF(N725="základní",J725,0)</f>
        <v>0</v>
      </c>
      <c r="BF725" s="216">
        <f>IF(N725="snížená",J725,0)</f>
        <v>0</v>
      </c>
      <c r="BG725" s="216">
        <f>IF(N725="zákl. přenesená",J725,0)</f>
        <v>0</v>
      </c>
      <c r="BH725" s="216">
        <f>IF(N725="sníž. přenesená",J725,0)</f>
        <v>0</v>
      </c>
      <c r="BI725" s="216">
        <f>IF(N725="nulová",J725,0)</f>
        <v>0</v>
      </c>
      <c r="BJ725" s="16" t="s">
        <v>84</v>
      </c>
      <c r="BK725" s="216">
        <f>ROUND(I725*H725,2)</f>
        <v>0</v>
      </c>
      <c r="BL725" s="16" t="s">
        <v>184</v>
      </c>
      <c r="BM725" s="215" t="s">
        <v>847</v>
      </c>
    </row>
    <row r="726" s="2" customFormat="1">
      <c r="A726" s="37"/>
      <c r="B726" s="38"/>
      <c r="C726" s="39"/>
      <c r="D726" s="217" t="s">
        <v>186</v>
      </c>
      <c r="E726" s="39"/>
      <c r="F726" s="218" t="s">
        <v>342</v>
      </c>
      <c r="G726" s="39"/>
      <c r="H726" s="39"/>
      <c r="I726" s="219"/>
      <c r="J726" s="39"/>
      <c r="K726" s="39"/>
      <c r="L726" s="43"/>
      <c r="M726" s="220"/>
      <c r="N726" s="221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186</v>
      </c>
      <c r="AU726" s="16" t="s">
        <v>183</v>
      </c>
    </row>
    <row r="727" s="12" customFormat="1" ht="20.88" customHeight="1">
      <c r="A727" s="12"/>
      <c r="B727" s="187"/>
      <c r="C727" s="188"/>
      <c r="D727" s="189" t="s">
        <v>75</v>
      </c>
      <c r="E727" s="201" t="s">
        <v>242</v>
      </c>
      <c r="F727" s="201" t="s">
        <v>243</v>
      </c>
      <c r="G727" s="188"/>
      <c r="H727" s="188"/>
      <c r="I727" s="191"/>
      <c r="J727" s="202">
        <f>BK727</f>
        <v>0</v>
      </c>
      <c r="K727" s="188"/>
      <c r="L727" s="193"/>
      <c r="M727" s="194"/>
      <c r="N727" s="195"/>
      <c r="O727" s="195"/>
      <c r="P727" s="196">
        <f>P728</f>
        <v>0</v>
      </c>
      <c r="Q727" s="195"/>
      <c r="R727" s="196">
        <f>R728</f>
        <v>0</v>
      </c>
      <c r="S727" s="195"/>
      <c r="T727" s="197">
        <f>T728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198" t="s">
        <v>84</v>
      </c>
      <c r="AT727" s="199" t="s">
        <v>75</v>
      </c>
      <c r="AU727" s="199" t="s">
        <v>86</v>
      </c>
      <c r="AY727" s="198" t="s">
        <v>172</v>
      </c>
      <c r="BK727" s="200">
        <f>BK728</f>
        <v>0</v>
      </c>
    </row>
    <row r="728" s="2" customFormat="1" ht="24.15" customHeight="1">
      <c r="A728" s="37"/>
      <c r="B728" s="38"/>
      <c r="C728" s="203" t="s">
        <v>848</v>
      </c>
      <c r="D728" s="203" t="s">
        <v>177</v>
      </c>
      <c r="E728" s="204" t="s">
        <v>263</v>
      </c>
      <c r="F728" s="205" t="s">
        <v>264</v>
      </c>
      <c r="G728" s="206" t="s">
        <v>180</v>
      </c>
      <c r="H728" s="207">
        <v>4</v>
      </c>
      <c r="I728" s="208"/>
      <c r="J728" s="209">
        <f>ROUND(I728*H728,2)</f>
        <v>0</v>
      </c>
      <c r="K728" s="205" t="s">
        <v>181</v>
      </c>
      <c r="L728" s="210"/>
      <c r="M728" s="211" t="s">
        <v>19</v>
      </c>
      <c r="N728" s="212" t="s">
        <v>47</v>
      </c>
      <c r="O728" s="83"/>
      <c r="P728" s="213">
        <f>O728*H728</f>
        <v>0</v>
      </c>
      <c r="Q728" s="213">
        <v>0</v>
      </c>
      <c r="R728" s="213">
        <f>Q728*H728</f>
        <v>0</v>
      </c>
      <c r="S728" s="213">
        <v>0</v>
      </c>
      <c r="T728" s="214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15" t="s">
        <v>182</v>
      </c>
      <c r="AT728" s="215" t="s">
        <v>177</v>
      </c>
      <c r="AU728" s="215" t="s">
        <v>183</v>
      </c>
      <c r="AY728" s="16" t="s">
        <v>172</v>
      </c>
      <c r="BE728" s="216">
        <f>IF(N728="základní",J728,0)</f>
        <v>0</v>
      </c>
      <c r="BF728" s="216">
        <f>IF(N728="snížená",J728,0)</f>
        <v>0</v>
      </c>
      <c r="BG728" s="216">
        <f>IF(N728="zákl. přenesená",J728,0)</f>
        <v>0</v>
      </c>
      <c r="BH728" s="216">
        <f>IF(N728="sníž. přenesená",J728,0)</f>
        <v>0</v>
      </c>
      <c r="BI728" s="216">
        <f>IF(N728="nulová",J728,0)</f>
        <v>0</v>
      </c>
      <c r="BJ728" s="16" t="s">
        <v>84</v>
      </c>
      <c r="BK728" s="216">
        <f>ROUND(I728*H728,2)</f>
        <v>0</v>
      </c>
      <c r="BL728" s="16" t="s">
        <v>184</v>
      </c>
      <c r="BM728" s="215" t="s">
        <v>849</v>
      </c>
    </row>
    <row r="729" s="12" customFormat="1" ht="22.8" customHeight="1">
      <c r="A729" s="12"/>
      <c r="B729" s="187"/>
      <c r="C729" s="188"/>
      <c r="D729" s="189" t="s">
        <v>75</v>
      </c>
      <c r="E729" s="201" t="s">
        <v>850</v>
      </c>
      <c r="F729" s="201" t="s">
        <v>851</v>
      </c>
      <c r="G729" s="188"/>
      <c r="H729" s="188"/>
      <c r="I729" s="191"/>
      <c r="J729" s="202">
        <f>BK729</f>
        <v>0</v>
      </c>
      <c r="K729" s="188"/>
      <c r="L729" s="193"/>
      <c r="M729" s="194"/>
      <c r="N729" s="195"/>
      <c r="O729" s="195"/>
      <c r="P729" s="196">
        <f>P730+P735+P739</f>
        <v>0</v>
      </c>
      <c r="Q729" s="195"/>
      <c r="R729" s="196">
        <f>R730+R735+R739</f>
        <v>0</v>
      </c>
      <c r="S729" s="195"/>
      <c r="T729" s="197">
        <f>T730+T735+T739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198" t="s">
        <v>84</v>
      </c>
      <c r="AT729" s="199" t="s">
        <v>75</v>
      </c>
      <c r="AU729" s="199" t="s">
        <v>84</v>
      </c>
      <c r="AY729" s="198" t="s">
        <v>172</v>
      </c>
      <c r="BK729" s="200">
        <f>BK730+BK735+BK739</f>
        <v>0</v>
      </c>
    </row>
    <row r="730" s="12" customFormat="1" ht="20.88" customHeight="1">
      <c r="A730" s="12"/>
      <c r="B730" s="187"/>
      <c r="C730" s="188"/>
      <c r="D730" s="189" t="s">
        <v>75</v>
      </c>
      <c r="E730" s="201" t="s">
        <v>811</v>
      </c>
      <c r="F730" s="201" t="s">
        <v>812</v>
      </c>
      <c r="G730" s="188"/>
      <c r="H730" s="188"/>
      <c r="I730" s="191"/>
      <c r="J730" s="202">
        <f>BK730</f>
        <v>0</v>
      </c>
      <c r="K730" s="188"/>
      <c r="L730" s="193"/>
      <c r="M730" s="194"/>
      <c r="N730" s="195"/>
      <c r="O730" s="195"/>
      <c r="P730" s="196">
        <f>SUM(P731:P734)</f>
        <v>0</v>
      </c>
      <c r="Q730" s="195"/>
      <c r="R730" s="196">
        <f>SUM(R731:R734)</f>
        <v>0</v>
      </c>
      <c r="S730" s="195"/>
      <c r="T730" s="197">
        <f>SUM(T731:T734)</f>
        <v>0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198" t="s">
        <v>84</v>
      </c>
      <c r="AT730" s="199" t="s">
        <v>75</v>
      </c>
      <c r="AU730" s="199" t="s">
        <v>86</v>
      </c>
      <c r="AY730" s="198" t="s">
        <v>172</v>
      </c>
      <c r="BK730" s="200">
        <f>SUM(BK731:BK734)</f>
        <v>0</v>
      </c>
    </row>
    <row r="731" s="2" customFormat="1" ht="16.5" customHeight="1">
      <c r="A731" s="37"/>
      <c r="B731" s="38"/>
      <c r="C731" s="203" t="s">
        <v>852</v>
      </c>
      <c r="D731" s="203" t="s">
        <v>177</v>
      </c>
      <c r="E731" s="204" t="s">
        <v>853</v>
      </c>
      <c r="F731" s="205" t="s">
        <v>179</v>
      </c>
      <c r="G731" s="206" t="s">
        <v>180</v>
      </c>
      <c r="H731" s="207">
        <v>2</v>
      </c>
      <c r="I731" s="208"/>
      <c r="J731" s="209">
        <f>ROUND(I731*H731,2)</f>
        <v>0</v>
      </c>
      <c r="K731" s="205" t="s">
        <v>181</v>
      </c>
      <c r="L731" s="210"/>
      <c r="M731" s="211" t="s">
        <v>19</v>
      </c>
      <c r="N731" s="212" t="s">
        <v>47</v>
      </c>
      <c r="O731" s="83"/>
      <c r="P731" s="213">
        <f>O731*H731</f>
        <v>0</v>
      </c>
      <c r="Q731" s="213">
        <v>0</v>
      </c>
      <c r="R731" s="213">
        <f>Q731*H731</f>
        <v>0</v>
      </c>
      <c r="S731" s="213">
        <v>0</v>
      </c>
      <c r="T731" s="214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215" t="s">
        <v>182</v>
      </c>
      <c r="AT731" s="215" t="s">
        <v>177</v>
      </c>
      <c r="AU731" s="215" t="s">
        <v>183</v>
      </c>
      <c r="AY731" s="16" t="s">
        <v>172</v>
      </c>
      <c r="BE731" s="216">
        <f>IF(N731="základní",J731,0)</f>
        <v>0</v>
      </c>
      <c r="BF731" s="216">
        <f>IF(N731="snížená",J731,0)</f>
        <v>0</v>
      </c>
      <c r="BG731" s="216">
        <f>IF(N731="zákl. přenesená",J731,0)</f>
        <v>0</v>
      </c>
      <c r="BH731" s="216">
        <f>IF(N731="sníž. přenesená",J731,0)</f>
        <v>0</v>
      </c>
      <c r="BI731" s="216">
        <f>IF(N731="nulová",J731,0)</f>
        <v>0</v>
      </c>
      <c r="BJ731" s="16" t="s">
        <v>84</v>
      </c>
      <c r="BK731" s="216">
        <f>ROUND(I731*H731,2)</f>
        <v>0</v>
      </c>
      <c r="BL731" s="16" t="s">
        <v>184</v>
      </c>
      <c r="BM731" s="215" t="s">
        <v>854</v>
      </c>
    </row>
    <row r="732" s="2" customFormat="1">
      <c r="A732" s="37"/>
      <c r="B732" s="38"/>
      <c r="C732" s="39"/>
      <c r="D732" s="217" t="s">
        <v>186</v>
      </c>
      <c r="E732" s="39"/>
      <c r="F732" s="218" t="s">
        <v>855</v>
      </c>
      <c r="G732" s="39"/>
      <c r="H732" s="39"/>
      <c r="I732" s="219"/>
      <c r="J732" s="39"/>
      <c r="K732" s="39"/>
      <c r="L732" s="43"/>
      <c r="M732" s="220"/>
      <c r="N732" s="221"/>
      <c r="O732" s="83"/>
      <c r="P732" s="83"/>
      <c r="Q732" s="83"/>
      <c r="R732" s="83"/>
      <c r="S732" s="83"/>
      <c r="T732" s="84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186</v>
      </c>
      <c r="AU732" s="16" t="s">
        <v>183</v>
      </c>
    </row>
    <row r="733" s="2" customFormat="1" ht="16.5" customHeight="1">
      <c r="A733" s="37"/>
      <c r="B733" s="38"/>
      <c r="C733" s="203" t="s">
        <v>856</v>
      </c>
      <c r="D733" s="203" t="s">
        <v>177</v>
      </c>
      <c r="E733" s="204" t="s">
        <v>366</v>
      </c>
      <c r="F733" s="205" t="s">
        <v>340</v>
      </c>
      <c r="G733" s="206" t="s">
        <v>180</v>
      </c>
      <c r="H733" s="207">
        <v>3.27</v>
      </c>
      <c r="I733" s="208"/>
      <c r="J733" s="209">
        <f>ROUND(I733*H733,2)</f>
        <v>0</v>
      </c>
      <c r="K733" s="205" t="s">
        <v>181</v>
      </c>
      <c r="L733" s="210"/>
      <c r="M733" s="211" t="s">
        <v>19</v>
      </c>
      <c r="N733" s="212" t="s">
        <v>47</v>
      </c>
      <c r="O733" s="83"/>
      <c r="P733" s="213">
        <f>O733*H733</f>
        <v>0</v>
      </c>
      <c r="Q733" s="213">
        <v>0</v>
      </c>
      <c r="R733" s="213">
        <f>Q733*H733</f>
        <v>0</v>
      </c>
      <c r="S733" s="213">
        <v>0</v>
      </c>
      <c r="T733" s="214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15" t="s">
        <v>182</v>
      </c>
      <c r="AT733" s="215" t="s">
        <v>177</v>
      </c>
      <c r="AU733" s="215" t="s">
        <v>183</v>
      </c>
      <c r="AY733" s="16" t="s">
        <v>172</v>
      </c>
      <c r="BE733" s="216">
        <f>IF(N733="základní",J733,0)</f>
        <v>0</v>
      </c>
      <c r="BF733" s="216">
        <f>IF(N733="snížená",J733,0)</f>
        <v>0</v>
      </c>
      <c r="BG733" s="216">
        <f>IF(N733="zákl. přenesená",J733,0)</f>
        <v>0</v>
      </c>
      <c r="BH733" s="216">
        <f>IF(N733="sníž. přenesená",J733,0)</f>
        <v>0</v>
      </c>
      <c r="BI733" s="216">
        <f>IF(N733="nulová",J733,0)</f>
        <v>0</v>
      </c>
      <c r="BJ733" s="16" t="s">
        <v>84</v>
      </c>
      <c r="BK733" s="216">
        <f>ROUND(I733*H733,2)</f>
        <v>0</v>
      </c>
      <c r="BL733" s="16" t="s">
        <v>184</v>
      </c>
      <c r="BM733" s="215" t="s">
        <v>857</v>
      </c>
    </row>
    <row r="734" s="2" customFormat="1">
      <c r="A734" s="37"/>
      <c r="B734" s="38"/>
      <c r="C734" s="39"/>
      <c r="D734" s="217" t="s">
        <v>186</v>
      </c>
      <c r="E734" s="39"/>
      <c r="F734" s="218" t="s">
        <v>368</v>
      </c>
      <c r="G734" s="39"/>
      <c r="H734" s="39"/>
      <c r="I734" s="219"/>
      <c r="J734" s="39"/>
      <c r="K734" s="39"/>
      <c r="L734" s="43"/>
      <c r="M734" s="220"/>
      <c r="N734" s="221"/>
      <c r="O734" s="83"/>
      <c r="P734" s="83"/>
      <c r="Q734" s="83"/>
      <c r="R734" s="83"/>
      <c r="S734" s="83"/>
      <c r="T734" s="84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186</v>
      </c>
      <c r="AU734" s="16" t="s">
        <v>183</v>
      </c>
    </row>
    <row r="735" s="12" customFormat="1" ht="20.88" customHeight="1">
      <c r="A735" s="12"/>
      <c r="B735" s="187"/>
      <c r="C735" s="188"/>
      <c r="D735" s="189" t="s">
        <v>75</v>
      </c>
      <c r="E735" s="201" t="s">
        <v>858</v>
      </c>
      <c r="F735" s="201" t="s">
        <v>859</v>
      </c>
      <c r="G735" s="188"/>
      <c r="H735" s="188"/>
      <c r="I735" s="191"/>
      <c r="J735" s="202">
        <f>BK735</f>
        <v>0</v>
      </c>
      <c r="K735" s="188"/>
      <c r="L735" s="193"/>
      <c r="M735" s="194"/>
      <c r="N735" s="195"/>
      <c r="O735" s="195"/>
      <c r="P735" s="196">
        <f>SUM(P736:P738)</f>
        <v>0</v>
      </c>
      <c r="Q735" s="195"/>
      <c r="R735" s="196">
        <f>SUM(R736:R738)</f>
        <v>0</v>
      </c>
      <c r="S735" s="195"/>
      <c r="T735" s="197">
        <f>SUM(T736:T738)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198" t="s">
        <v>84</v>
      </c>
      <c r="AT735" s="199" t="s">
        <v>75</v>
      </c>
      <c r="AU735" s="199" t="s">
        <v>86</v>
      </c>
      <c r="AY735" s="198" t="s">
        <v>172</v>
      </c>
      <c r="BK735" s="200">
        <f>SUM(BK736:BK738)</f>
        <v>0</v>
      </c>
    </row>
    <row r="736" s="2" customFormat="1" ht="16.5" customHeight="1">
      <c r="A736" s="37"/>
      <c r="B736" s="38"/>
      <c r="C736" s="203" t="s">
        <v>860</v>
      </c>
      <c r="D736" s="203" t="s">
        <v>177</v>
      </c>
      <c r="E736" s="204" t="s">
        <v>861</v>
      </c>
      <c r="F736" s="205" t="s">
        <v>862</v>
      </c>
      <c r="G736" s="206" t="s">
        <v>180</v>
      </c>
      <c r="H736" s="207">
        <v>4</v>
      </c>
      <c r="I736" s="208"/>
      <c r="J736" s="209">
        <f>ROUND(I736*H736,2)</f>
        <v>0</v>
      </c>
      <c r="K736" s="205" t="s">
        <v>181</v>
      </c>
      <c r="L736" s="210"/>
      <c r="M736" s="211" t="s">
        <v>19</v>
      </c>
      <c r="N736" s="212" t="s">
        <v>47</v>
      </c>
      <c r="O736" s="83"/>
      <c r="P736" s="213">
        <f>O736*H736</f>
        <v>0</v>
      </c>
      <c r="Q736" s="213">
        <v>0</v>
      </c>
      <c r="R736" s="213">
        <f>Q736*H736</f>
        <v>0</v>
      </c>
      <c r="S736" s="213">
        <v>0</v>
      </c>
      <c r="T736" s="214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15" t="s">
        <v>182</v>
      </c>
      <c r="AT736" s="215" t="s">
        <v>177</v>
      </c>
      <c r="AU736" s="215" t="s">
        <v>183</v>
      </c>
      <c r="AY736" s="16" t="s">
        <v>172</v>
      </c>
      <c r="BE736" s="216">
        <f>IF(N736="základní",J736,0)</f>
        <v>0</v>
      </c>
      <c r="BF736" s="216">
        <f>IF(N736="snížená",J736,0)</f>
        <v>0</v>
      </c>
      <c r="BG736" s="216">
        <f>IF(N736="zákl. přenesená",J736,0)</f>
        <v>0</v>
      </c>
      <c r="BH736" s="216">
        <f>IF(N736="sníž. přenesená",J736,0)</f>
        <v>0</v>
      </c>
      <c r="BI736" s="216">
        <f>IF(N736="nulová",J736,0)</f>
        <v>0</v>
      </c>
      <c r="BJ736" s="16" t="s">
        <v>84</v>
      </c>
      <c r="BK736" s="216">
        <f>ROUND(I736*H736,2)</f>
        <v>0</v>
      </c>
      <c r="BL736" s="16" t="s">
        <v>184</v>
      </c>
      <c r="BM736" s="215" t="s">
        <v>863</v>
      </c>
    </row>
    <row r="737" s="2" customFormat="1" ht="16.5" customHeight="1">
      <c r="A737" s="37"/>
      <c r="B737" s="38"/>
      <c r="C737" s="203" t="s">
        <v>864</v>
      </c>
      <c r="D737" s="203" t="s">
        <v>177</v>
      </c>
      <c r="E737" s="204" t="s">
        <v>865</v>
      </c>
      <c r="F737" s="205" t="s">
        <v>193</v>
      </c>
      <c r="G737" s="206" t="s">
        <v>180</v>
      </c>
      <c r="H737" s="207">
        <v>5.8499999999999996</v>
      </c>
      <c r="I737" s="208"/>
      <c r="J737" s="209">
        <f>ROUND(I737*H737,2)</f>
        <v>0</v>
      </c>
      <c r="K737" s="205" t="s">
        <v>181</v>
      </c>
      <c r="L737" s="210"/>
      <c r="M737" s="211" t="s">
        <v>19</v>
      </c>
      <c r="N737" s="212" t="s">
        <v>47</v>
      </c>
      <c r="O737" s="83"/>
      <c r="P737" s="213">
        <f>O737*H737</f>
        <v>0</v>
      </c>
      <c r="Q737" s="213">
        <v>0</v>
      </c>
      <c r="R737" s="213">
        <f>Q737*H737</f>
        <v>0</v>
      </c>
      <c r="S737" s="213">
        <v>0</v>
      </c>
      <c r="T737" s="214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215" t="s">
        <v>182</v>
      </c>
      <c r="AT737" s="215" t="s">
        <v>177</v>
      </c>
      <c r="AU737" s="215" t="s">
        <v>183</v>
      </c>
      <c r="AY737" s="16" t="s">
        <v>172</v>
      </c>
      <c r="BE737" s="216">
        <f>IF(N737="základní",J737,0)</f>
        <v>0</v>
      </c>
      <c r="BF737" s="216">
        <f>IF(N737="snížená",J737,0)</f>
        <v>0</v>
      </c>
      <c r="BG737" s="216">
        <f>IF(N737="zákl. přenesená",J737,0)</f>
        <v>0</v>
      </c>
      <c r="BH737" s="216">
        <f>IF(N737="sníž. přenesená",J737,0)</f>
        <v>0</v>
      </c>
      <c r="BI737" s="216">
        <f>IF(N737="nulová",J737,0)</f>
        <v>0</v>
      </c>
      <c r="BJ737" s="16" t="s">
        <v>84</v>
      </c>
      <c r="BK737" s="216">
        <f>ROUND(I737*H737,2)</f>
        <v>0</v>
      </c>
      <c r="BL737" s="16" t="s">
        <v>184</v>
      </c>
      <c r="BM737" s="215" t="s">
        <v>866</v>
      </c>
    </row>
    <row r="738" s="2" customFormat="1">
      <c r="A738" s="37"/>
      <c r="B738" s="38"/>
      <c r="C738" s="39"/>
      <c r="D738" s="217" t="s">
        <v>186</v>
      </c>
      <c r="E738" s="39"/>
      <c r="F738" s="218" t="s">
        <v>867</v>
      </c>
      <c r="G738" s="39"/>
      <c r="H738" s="39"/>
      <c r="I738" s="219"/>
      <c r="J738" s="39"/>
      <c r="K738" s="39"/>
      <c r="L738" s="43"/>
      <c r="M738" s="220"/>
      <c r="N738" s="221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186</v>
      </c>
      <c r="AU738" s="16" t="s">
        <v>183</v>
      </c>
    </row>
    <row r="739" s="12" customFormat="1" ht="20.88" customHeight="1">
      <c r="A739" s="12"/>
      <c r="B739" s="187"/>
      <c r="C739" s="188"/>
      <c r="D739" s="189" t="s">
        <v>75</v>
      </c>
      <c r="E739" s="201" t="s">
        <v>242</v>
      </c>
      <c r="F739" s="201" t="s">
        <v>243</v>
      </c>
      <c r="G739" s="188"/>
      <c r="H739" s="188"/>
      <c r="I739" s="191"/>
      <c r="J739" s="202">
        <f>BK739</f>
        <v>0</v>
      </c>
      <c r="K739" s="188"/>
      <c r="L739" s="193"/>
      <c r="M739" s="194"/>
      <c r="N739" s="195"/>
      <c r="O739" s="195"/>
      <c r="P739" s="196">
        <f>P740</f>
        <v>0</v>
      </c>
      <c r="Q739" s="195"/>
      <c r="R739" s="196">
        <f>R740</f>
        <v>0</v>
      </c>
      <c r="S739" s="195"/>
      <c r="T739" s="197">
        <f>T740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198" t="s">
        <v>84</v>
      </c>
      <c r="AT739" s="199" t="s">
        <v>75</v>
      </c>
      <c r="AU739" s="199" t="s">
        <v>86</v>
      </c>
      <c r="AY739" s="198" t="s">
        <v>172</v>
      </c>
      <c r="BK739" s="200">
        <f>BK740</f>
        <v>0</v>
      </c>
    </row>
    <row r="740" s="2" customFormat="1" ht="24.15" customHeight="1">
      <c r="A740" s="37"/>
      <c r="B740" s="38"/>
      <c r="C740" s="203" t="s">
        <v>868</v>
      </c>
      <c r="D740" s="203" t="s">
        <v>177</v>
      </c>
      <c r="E740" s="204" t="s">
        <v>263</v>
      </c>
      <c r="F740" s="205" t="s">
        <v>264</v>
      </c>
      <c r="G740" s="206" t="s">
        <v>180</v>
      </c>
      <c r="H740" s="207">
        <v>4</v>
      </c>
      <c r="I740" s="208"/>
      <c r="J740" s="209">
        <f>ROUND(I740*H740,2)</f>
        <v>0</v>
      </c>
      <c r="K740" s="205" t="s">
        <v>181</v>
      </c>
      <c r="L740" s="210"/>
      <c r="M740" s="211" t="s">
        <v>19</v>
      </c>
      <c r="N740" s="212" t="s">
        <v>47</v>
      </c>
      <c r="O740" s="83"/>
      <c r="P740" s="213">
        <f>O740*H740</f>
        <v>0</v>
      </c>
      <c r="Q740" s="213">
        <v>0</v>
      </c>
      <c r="R740" s="213">
        <f>Q740*H740</f>
        <v>0</v>
      </c>
      <c r="S740" s="213">
        <v>0</v>
      </c>
      <c r="T740" s="214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215" t="s">
        <v>182</v>
      </c>
      <c r="AT740" s="215" t="s">
        <v>177</v>
      </c>
      <c r="AU740" s="215" t="s">
        <v>183</v>
      </c>
      <c r="AY740" s="16" t="s">
        <v>172</v>
      </c>
      <c r="BE740" s="216">
        <f>IF(N740="základní",J740,0)</f>
        <v>0</v>
      </c>
      <c r="BF740" s="216">
        <f>IF(N740="snížená",J740,0)</f>
        <v>0</v>
      </c>
      <c r="BG740" s="216">
        <f>IF(N740="zákl. přenesená",J740,0)</f>
        <v>0</v>
      </c>
      <c r="BH740" s="216">
        <f>IF(N740="sníž. přenesená",J740,0)</f>
        <v>0</v>
      </c>
      <c r="BI740" s="216">
        <f>IF(N740="nulová",J740,0)</f>
        <v>0</v>
      </c>
      <c r="BJ740" s="16" t="s">
        <v>84</v>
      </c>
      <c r="BK740" s="216">
        <f>ROUND(I740*H740,2)</f>
        <v>0</v>
      </c>
      <c r="BL740" s="16" t="s">
        <v>184</v>
      </c>
      <c r="BM740" s="215" t="s">
        <v>869</v>
      </c>
    </row>
    <row r="741" s="12" customFormat="1" ht="22.8" customHeight="1">
      <c r="A741" s="12"/>
      <c r="B741" s="187"/>
      <c r="C741" s="188"/>
      <c r="D741" s="189" t="s">
        <v>75</v>
      </c>
      <c r="E741" s="201" t="s">
        <v>870</v>
      </c>
      <c r="F741" s="201" t="s">
        <v>871</v>
      </c>
      <c r="G741" s="188"/>
      <c r="H741" s="188"/>
      <c r="I741" s="191"/>
      <c r="J741" s="202">
        <f>BK741</f>
        <v>0</v>
      </c>
      <c r="K741" s="188"/>
      <c r="L741" s="193"/>
      <c r="M741" s="194"/>
      <c r="N741" s="195"/>
      <c r="O741" s="195"/>
      <c r="P741" s="196">
        <f>P742</f>
        <v>0</v>
      </c>
      <c r="Q741" s="195"/>
      <c r="R741" s="196">
        <f>R742</f>
        <v>0</v>
      </c>
      <c r="S741" s="195"/>
      <c r="T741" s="197">
        <f>T742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198" t="s">
        <v>84</v>
      </c>
      <c r="AT741" s="199" t="s">
        <v>75</v>
      </c>
      <c r="AU741" s="199" t="s">
        <v>84</v>
      </c>
      <c r="AY741" s="198" t="s">
        <v>172</v>
      </c>
      <c r="BK741" s="200">
        <f>BK742</f>
        <v>0</v>
      </c>
    </row>
    <row r="742" s="12" customFormat="1" ht="20.88" customHeight="1">
      <c r="A742" s="12"/>
      <c r="B742" s="187"/>
      <c r="C742" s="188"/>
      <c r="D742" s="189" t="s">
        <v>75</v>
      </c>
      <c r="E742" s="201" t="s">
        <v>410</v>
      </c>
      <c r="F742" s="201" t="s">
        <v>411</v>
      </c>
      <c r="G742" s="188"/>
      <c r="H742" s="188"/>
      <c r="I742" s="191"/>
      <c r="J742" s="202">
        <f>BK742</f>
        <v>0</v>
      </c>
      <c r="K742" s="188"/>
      <c r="L742" s="193"/>
      <c r="M742" s="194"/>
      <c r="N742" s="195"/>
      <c r="O742" s="195"/>
      <c r="P742" s="196">
        <f>SUM(P743:P748)</f>
        <v>0</v>
      </c>
      <c r="Q742" s="195"/>
      <c r="R742" s="196">
        <f>SUM(R743:R748)</f>
        <v>0</v>
      </c>
      <c r="S742" s="195"/>
      <c r="T742" s="197">
        <f>SUM(T743:T748)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198" t="s">
        <v>84</v>
      </c>
      <c r="AT742" s="199" t="s">
        <v>75</v>
      </c>
      <c r="AU742" s="199" t="s">
        <v>86</v>
      </c>
      <c r="AY742" s="198" t="s">
        <v>172</v>
      </c>
      <c r="BK742" s="200">
        <f>SUM(BK743:BK748)</f>
        <v>0</v>
      </c>
    </row>
    <row r="743" s="2" customFormat="1" ht="21.75" customHeight="1">
      <c r="A743" s="37"/>
      <c r="B743" s="38"/>
      <c r="C743" s="203" t="s">
        <v>872</v>
      </c>
      <c r="D743" s="203" t="s">
        <v>177</v>
      </c>
      <c r="E743" s="204" t="s">
        <v>873</v>
      </c>
      <c r="F743" s="205" t="s">
        <v>874</v>
      </c>
      <c r="G743" s="206" t="s">
        <v>180</v>
      </c>
      <c r="H743" s="207">
        <v>2</v>
      </c>
      <c r="I743" s="208"/>
      <c r="J743" s="209">
        <f>ROUND(I743*H743,2)</f>
        <v>0</v>
      </c>
      <c r="K743" s="205" t="s">
        <v>181</v>
      </c>
      <c r="L743" s="210"/>
      <c r="M743" s="211" t="s">
        <v>19</v>
      </c>
      <c r="N743" s="212" t="s">
        <v>47</v>
      </c>
      <c r="O743" s="83"/>
      <c r="P743" s="213">
        <f>O743*H743</f>
        <v>0</v>
      </c>
      <c r="Q743" s="213">
        <v>0</v>
      </c>
      <c r="R743" s="213">
        <f>Q743*H743</f>
        <v>0</v>
      </c>
      <c r="S743" s="213">
        <v>0</v>
      </c>
      <c r="T743" s="214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215" t="s">
        <v>182</v>
      </c>
      <c r="AT743" s="215" t="s">
        <v>177</v>
      </c>
      <c r="AU743" s="215" t="s">
        <v>183</v>
      </c>
      <c r="AY743" s="16" t="s">
        <v>172</v>
      </c>
      <c r="BE743" s="216">
        <f>IF(N743="základní",J743,0)</f>
        <v>0</v>
      </c>
      <c r="BF743" s="216">
        <f>IF(N743="snížená",J743,0)</f>
        <v>0</v>
      </c>
      <c r="BG743" s="216">
        <f>IF(N743="zákl. přenesená",J743,0)</f>
        <v>0</v>
      </c>
      <c r="BH743" s="216">
        <f>IF(N743="sníž. přenesená",J743,0)</f>
        <v>0</v>
      </c>
      <c r="BI743" s="216">
        <f>IF(N743="nulová",J743,0)</f>
        <v>0</v>
      </c>
      <c r="BJ743" s="16" t="s">
        <v>84</v>
      </c>
      <c r="BK743" s="216">
        <f>ROUND(I743*H743,2)</f>
        <v>0</v>
      </c>
      <c r="BL743" s="16" t="s">
        <v>184</v>
      </c>
      <c r="BM743" s="215" t="s">
        <v>875</v>
      </c>
    </row>
    <row r="744" s="2" customFormat="1">
      <c r="A744" s="37"/>
      <c r="B744" s="38"/>
      <c r="C744" s="39"/>
      <c r="D744" s="217" t="s">
        <v>186</v>
      </c>
      <c r="E744" s="39"/>
      <c r="F744" s="218" t="s">
        <v>416</v>
      </c>
      <c r="G744" s="39"/>
      <c r="H744" s="39"/>
      <c r="I744" s="219"/>
      <c r="J744" s="39"/>
      <c r="K744" s="39"/>
      <c r="L744" s="43"/>
      <c r="M744" s="220"/>
      <c r="N744" s="221"/>
      <c r="O744" s="83"/>
      <c r="P744" s="83"/>
      <c r="Q744" s="83"/>
      <c r="R744" s="83"/>
      <c r="S744" s="83"/>
      <c r="T744" s="84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186</v>
      </c>
      <c r="AU744" s="16" t="s">
        <v>183</v>
      </c>
    </row>
    <row r="745" s="2" customFormat="1" ht="21.75" customHeight="1">
      <c r="A745" s="37"/>
      <c r="B745" s="38"/>
      <c r="C745" s="203" t="s">
        <v>876</v>
      </c>
      <c r="D745" s="203" t="s">
        <v>177</v>
      </c>
      <c r="E745" s="204" t="s">
        <v>877</v>
      </c>
      <c r="F745" s="205" t="s">
        <v>878</v>
      </c>
      <c r="G745" s="206" t="s">
        <v>180</v>
      </c>
      <c r="H745" s="207">
        <v>4</v>
      </c>
      <c r="I745" s="208"/>
      <c r="J745" s="209">
        <f>ROUND(I745*H745,2)</f>
        <v>0</v>
      </c>
      <c r="K745" s="205" t="s">
        <v>181</v>
      </c>
      <c r="L745" s="210"/>
      <c r="M745" s="211" t="s">
        <v>19</v>
      </c>
      <c r="N745" s="212" t="s">
        <v>47</v>
      </c>
      <c r="O745" s="83"/>
      <c r="P745" s="213">
        <f>O745*H745</f>
        <v>0</v>
      </c>
      <c r="Q745" s="213">
        <v>0</v>
      </c>
      <c r="R745" s="213">
        <f>Q745*H745</f>
        <v>0</v>
      </c>
      <c r="S745" s="213">
        <v>0</v>
      </c>
      <c r="T745" s="214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215" t="s">
        <v>182</v>
      </c>
      <c r="AT745" s="215" t="s">
        <v>177</v>
      </c>
      <c r="AU745" s="215" t="s">
        <v>183</v>
      </c>
      <c r="AY745" s="16" t="s">
        <v>172</v>
      </c>
      <c r="BE745" s="216">
        <f>IF(N745="základní",J745,0)</f>
        <v>0</v>
      </c>
      <c r="BF745" s="216">
        <f>IF(N745="snížená",J745,0)</f>
        <v>0</v>
      </c>
      <c r="BG745" s="216">
        <f>IF(N745="zákl. přenesená",J745,0)</f>
        <v>0</v>
      </c>
      <c r="BH745" s="216">
        <f>IF(N745="sníž. přenesená",J745,0)</f>
        <v>0</v>
      </c>
      <c r="BI745" s="216">
        <f>IF(N745="nulová",J745,0)</f>
        <v>0</v>
      </c>
      <c r="BJ745" s="16" t="s">
        <v>84</v>
      </c>
      <c r="BK745" s="216">
        <f>ROUND(I745*H745,2)</f>
        <v>0</v>
      </c>
      <c r="BL745" s="16" t="s">
        <v>184</v>
      </c>
      <c r="BM745" s="215" t="s">
        <v>879</v>
      </c>
    </row>
    <row r="746" s="2" customFormat="1">
      <c r="A746" s="37"/>
      <c r="B746" s="38"/>
      <c r="C746" s="39"/>
      <c r="D746" s="217" t="s">
        <v>186</v>
      </c>
      <c r="E746" s="39"/>
      <c r="F746" s="218" t="s">
        <v>416</v>
      </c>
      <c r="G746" s="39"/>
      <c r="H746" s="39"/>
      <c r="I746" s="219"/>
      <c r="J746" s="39"/>
      <c r="K746" s="39"/>
      <c r="L746" s="43"/>
      <c r="M746" s="220"/>
      <c r="N746" s="221"/>
      <c r="O746" s="83"/>
      <c r="P746" s="83"/>
      <c r="Q746" s="83"/>
      <c r="R746" s="83"/>
      <c r="S746" s="83"/>
      <c r="T746" s="84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16" t="s">
        <v>186</v>
      </c>
      <c r="AU746" s="16" t="s">
        <v>183</v>
      </c>
    </row>
    <row r="747" s="2" customFormat="1" ht="21.75" customHeight="1">
      <c r="A747" s="37"/>
      <c r="B747" s="38"/>
      <c r="C747" s="203" t="s">
        <v>880</v>
      </c>
      <c r="D747" s="203" t="s">
        <v>177</v>
      </c>
      <c r="E747" s="204" t="s">
        <v>881</v>
      </c>
      <c r="F747" s="205" t="s">
        <v>882</v>
      </c>
      <c r="G747" s="206" t="s">
        <v>180</v>
      </c>
      <c r="H747" s="207">
        <v>4</v>
      </c>
      <c r="I747" s="208"/>
      <c r="J747" s="209">
        <f>ROUND(I747*H747,2)</f>
        <v>0</v>
      </c>
      <c r="K747" s="205" t="s">
        <v>181</v>
      </c>
      <c r="L747" s="210"/>
      <c r="M747" s="211" t="s">
        <v>19</v>
      </c>
      <c r="N747" s="212" t="s">
        <v>47</v>
      </c>
      <c r="O747" s="83"/>
      <c r="P747" s="213">
        <f>O747*H747</f>
        <v>0</v>
      </c>
      <c r="Q747" s="213">
        <v>0</v>
      </c>
      <c r="R747" s="213">
        <f>Q747*H747</f>
        <v>0</v>
      </c>
      <c r="S747" s="213">
        <v>0</v>
      </c>
      <c r="T747" s="214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215" t="s">
        <v>182</v>
      </c>
      <c r="AT747" s="215" t="s">
        <v>177</v>
      </c>
      <c r="AU747" s="215" t="s">
        <v>183</v>
      </c>
      <c r="AY747" s="16" t="s">
        <v>172</v>
      </c>
      <c r="BE747" s="216">
        <f>IF(N747="základní",J747,0)</f>
        <v>0</v>
      </c>
      <c r="BF747" s="216">
        <f>IF(N747="snížená",J747,0)</f>
        <v>0</v>
      </c>
      <c r="BG747" s="216">
        <f>IF(N747="zákl. přenesená",J747,0)</f>
        <v>0</v>
      </c>
      <c r="BH747" s="216">
        <f>IF(N747="sníž. přenesená",J747,0)</f>
        <v>0</v>
      </c>
      <c r="BI747" s="216">
        <f>IF(N747="nulová",J747,0)</f>
        <v>0</v>
      </c>
      <c r="BJ747" s="16" t="s">
        <v>84</v>
      </c>
      <c r="BK747" s="216">
        <f>ROUND(I747*H747,2)</f>
        <v>0</v>
      </c>
      <c r="BL747" s="16" t="s">
        <v>184</v>
      </c>
      <c r="BM747" s="215" t="s">
        <v>883</v>
      </c>
    </row>
    <row r="748" s="2" customFormat="1">
      <c r="A748" s="37"/>
      <c r="B748" s="38"/>
      <c r="C748" s="39"/>
      <c r="D748" s="217" t="s">
        <v>186</v>
      </c>
      <c r="E748" s="39"/>
      <c r="F748" s="218" t="s">
        <v>425</v>
      </c>
      <c r="G748" s="39"/>
      <c r="H748" s="39"/>
      <c r="I748" s="219"/>
      <c r="J748" s="39"/>
      <c r="K748" s="39"/>
      <c r="L748" s="43"/>
      <c r="M748" s="220"/>
      <c r="N748" s="221"/>
      <c r="O748" s="83"/>
      <c r="P748" s="83"/>
      <c r="Q748" s="83"/>
      <c r="R748" s="83"/>
      <c r="S748" s="83"/>
      <c r="T748" s="84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186</v>
      </c>
      <c r="AU748" s="16" t="s">
        <v>183</v>
      </c>
    </row>
    <row r="749" s="12" customFormat="1" ht="25.92" customHeight="1">
      <c r="A749" s="12"/>
      <c r="B749" s="187"/>
      <c r="C749" s="188"/>
      <c r="D749" s="189" t="s">
        <v>75</v>
      </c>
      <c r="E749" s="190" t="s">
        <v>884</v>
      </c>
      <c r="F749" s="190" t="s">
        <v>885</v>
      </c>
      <c r="G749" s="188"/>
      <c r="H749" s="188"/>
      <c r="I749" s="191"/>
      <c r="J749" s="192">
        <f>BK749</f>
        <v>0</v>
      </c>
      <c r="K749" s="188"/>
      <c r="L749" s="193"/>
      <c r="M749" s="194"/>
      <c r="N749" s="195"/>
      <c r="O749" s="195"/>
      <c r="P749" s="196">
        <f>P750+P800+P822+P839+P879</f>
        <v>0</v>
      </c>
      <c r="Q749" s="195"/>
      <c r="R749" s="196">
        <f>R750+R800+R822+R839+R879</f>
        <v>0</v>
      </c>
      <c r="S749" s="195"/>
      <c r="T749" s="197">
        <f>T750+T800+T822+T839+T879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198" t="s">
        <v>84</v>
      </c>
      <c r="AT749" s="199" t="s">
        <v>75</v>
      </c>
      <c r="AU749" s="199" t="s">
        <v>76</v>
      </c>
      <c r="AY749" s="198" t="s">
        <v>172</v>
      </c>
      <c r="BK749" s="200">
        <f>BK750+BK800+BK822+BK839+BK879</f>
        <v>0</v>
      </c>
    </row>
    <row r="750" s="12" customFormat="1" ht="22.8" customHeight="1">
      <c r="A750" s="12"/>
      <c r="B750" s="187"/>
      <c r="C750" s="188"/>
      <c r="D750" s="189" t="s">
        <v>75</v>
      </c>
      <c r="E750" s="201" t="s">
        <v>886</v>
      </c>
      <c r="F750" s="201" t="s">
        <v>887</v>
      </c>
      <c r="G750" s="188"/>
      <c r="H750" s="188"/>
      <c r="I750" s="191"/>
      <c r="J750" s="202">
        <f>BK750</f>
        <v>0</v>
      </c>
      <c r="K750" s="188"/>
      <c r="L750" s="193"/>
      <c r="M750" s="194"/>
      <c r="N750" s="195"/>
      <c r="O750" s="195"/>
      <c r="P750" s="196">
        <f>P751+P768+P785+P790+P795+P798</f>
        <v>0</v>
      </c>
      <c r="Q750" s="195"/>
      <c r="R750" s="196">
        <f>R751+R768+R785+R790+R795+R798</f>
        <v>0</v>
      </c>
      <c r="S750" s="195"/>
      <c r="T750" s="197">
        <f>T751+T768+T785+T790+T795+T798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198" t="s">
        <v>84</v>
      </c>
      <c r="AT750" s="199" t="s">
        <v>75</v>
      </c>
      <c r="AU750" s="199" t="s">
        <v>84</v>
      </c>
      <c r="AY750" s="198" t="s">
        <v>172</v>
      </c>
      <c r="BK750" s="200">
        <f>BK751+BK768+BK785+BK790+BK795+BK798</f>
        <v>0</v>
      </c>
    </row>
    <row r="751" s="12" customFormat="1" ht="20.88" customHeight="1">
      <c r="A751" s="12"/>
      <c r="B751" s="187"/>
      <c r="C751" s="188"/>
      <c r="D751" s="189" t="s">
        <v>75</v>
      </c>
      <c r="E751" s="201" t="s">
        <v>669</v>
      </c>
      <c r="F751" s="201" t="s">
        <v>344</v>
      </c>
      <c r="G751" s="188"/>
      <c r="H751" s="188"/>
      <c r="I751" s="191"/>
      <c r="J751" s="202">
        <f>BK751</f>
        <v>0</v>
      </c>
      <c r="K751" s="188"/>
      <c r="L751" s="193"/>
      <c r="M751" s="194"/>
      <c r="N751" s="195"/>
      <c r="O751" s="195"/>
      <c r="P751" s="196">
        <f>SUM(P752:P767)</f>
        <v>0</v>
      </c>
      <c r="Q751" s="195"/>
      <c r="R751" s="196">
        <f>SUM(R752:R767)</f>
        <v>0</v>
      </c>
      <c r="S751" s="195"/>
      <c r="T751" s="197">
        <f>SUM(T752:T767)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198" t="s">
        <v>84</v>
      </c>
      <c r="AT751" s="199" t="s">
        <v>75</v>
      </c>
      <c r="AU751" s="199" t="s">
        <v>86</v>
      </c>
      <c r="AY751" s="198" t="s">
        <v>172</v>
      </c>
      <c r="BK751" s="200">
        <f>SUM(BK752:BK767)</f>
        <v>0</v>
      </c>
    </row>
    <row r="752" s="2" customFormat="1" ht="16.5" customHeight="1">
      <c r="A752" s="37"/>
      <c r="B752" s="38"/>
      <c r="C752" s="203" t="s">
        <v>888</v>
      </c>
      <c r="D752" s="203" t="s">
        <v>177</v>
      </c>
      <c r="E752" s="204" t="s">
        <v>671</v>
      </c>
      <c r="F752" s="205" t="s">
        <v>301</v>
      </c>
      <c r="G752" s="206" t="s">
        <v>180</v>
      </c>
      <c r="H752" s="207">
        <v>2</v>
      </c>
      <c r="I752" s="208"/>
      <c r="J752" s="209">
        <f>ROUND(I752*H752,2)</f>
        <v>0</v>
      </c>
      <c r="K752" s="205" t="s">
        <v>181</v>
      </c>
      <c r="L752" s="210"/>
      <c r="M752" s="211" t="s">
        <v>19</v>
      </c>
      <c r="N752" s="212" t="s">
        <v>47</v>
      </c>
      <c r="O752" s="83"/>
      <c r="P752" s="213">
        <f>O752*H752</f>
        <v>0</v>
      </c>
      <c r="Q752" s="213">
        <v>0</v>
      </c>
      <c r="R752" s="213">
        <f>Q752*H752</f>
        <v>0</v>
      </c>
      <c r="S752" s="213">
        <v>0</v>
      </c>
      <c r="T752" s="214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215" t="s">
        <v>182</v>
      </c>
      <c r="AT752" s="215" t="s">
        <v>177</v>
      </c>
      <c r="AU752" s="215" t="s">
        <v>183</v>
      </c>
      <c r="AY752" s="16" t="s">
        <v>172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6" t="s">
        <v>84</v>
      </c>
      <c r="BK752" s="216">
        <f>ROUND(I752*H752,2)</f>
        <v>0</v>
      </c>
      <c r="BL752" s="16" t="s">
        <v>184</v>
      </c>
      <c r="BM752" s="215" t="s">
        <v>889</v>
      </c>
    </row>
    <row r="753" s="2" customFormat="1">
      <c r="A753" s="37"/>
      <c r="B753" s="38"/>
      <c r="C753" s="39"/>
      <c r="D753" s="217" t="s">
        <v>186</v>
      </c>
      <c r="E753" s="39"/>
      <c r="F753" s="218" t="s">
        <v>673</v>
      </c>
      <c r="G753" s="39"/>
      <c r="H753" s="39"/>
      <c r="I753" s="219"/>
      <c r="J753" s="39"/>
      <c r="K753" s="39"/>
      <c r="L753" s="43"/>
      <c r="M753" s="220"/>
      <c r="N753" s="221"/>
      <c r="O753" s="83"/>
      <c r="P753" s="83"/>
      <c r="Q753" s="83"/>
      <c r="R753" s="83"/>
      <c r="S753" s="83"/>
      <c r="T753" s="84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186</v>
      </c>
      <c r="AU753" s="16" t="s">
        <v>183</v>
      </c>
    </row>
    <row r="754" s="2" customFormat="1" ht="24.15" customHeight="1">
      <c r="A754" s="37"/>
      <c r="B754" s="38"/>
      <c r="C754" s="203" t="s">
        <v>890</v>
      </c>
      <c r="D754" s="203" t="s">
        <v>177</v>
      </c>
      <c r="E754" s="204" t="s">
        <v>675</v>
      </c>
      <c r="F754" s="205" t="s">
        <v>676</v>
      </c>
      <c r="G754" s="206" t="s">
        <v>180</v>
      </c>
      <c r="H754" s="207">
        <v>2</v>
      </c>
      <c r="I754" s="208"/>
      <c r="J754" s="209">
        <f>ROUND(I754*H754,2)</f>
        <v>0</v>
      </c>
      <c r="K754" s="205" t="s">
        <v>181</v>
      </c>
      <c r="L754" s="210"/>
      <c r="M754" s="211" t="s">
        <v>19</v>
      </c>
      <c r="N754" s="212" t="s">
        <v>47</v>
      </c>
      <c r="O754" s="83"/>
      <c r="P754" s="213">
        <f>O754*H754</f>
        <v>0</v>
      </c>
      <c r="Q754" s="213">
        <v>0</v>
      </c>
      <c r="R754" s="213">
        <f>Q754*H754</f>
        <v>0</v>
      </c>
      <c r="S754" s="213">
        <v>0</v>
      </c>
      <c r="T754" s="214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215" t="s">
        <v>182</v>
      </c>
      <c r="AT754" s="215" t="s">
        <v>177</v>
      </c>
      <c r="AU754" s="215" t="s">
        <v>183</v>
      </c>
      <c r="AY754" s="16" t="s">
        <v>172</v>
      </c>
      <c r="BE754" s="216">
        <f>IF(N754="základní",J754,0)</f>
        <v>0</v>
      </c>
      <c r="BF754" s="216">
        <f>IF(N754="snížená",J754,0)</f>
        <v>0</v>
      </c>
      <c r="BG754" s="216">
        <f>IF(N754="zákl. přenesená",J754,0)</f>
        <v>0</v>
      </c>
      <c r="BH754" s="216">
        <f>IF(N754="sníž. přenesená",J754,0)</f>
        <v>0</v>
      </c>
      <c r="BI754" s="216">
        <f>IF(N754="nulová",J754,0)</f>
        <v>0</v>
      </c>
      <c r="BJ754" s="16" t="s">
        <v>84</v>
      </c>
      <c r="BK754" s="216">
        <f>ROUND(I754*H754,2)</f>
        <v>0</v>
      </c>
      <c r="BL754" s="16" t="s">
        <v>184</v>
      </c>
      <c r="BM754" s="215" t="s">
        <v>891</v>
      </c>
    </row>
    <row r="755" s="2" customFormat="1">
      <c r="A755" s="37"/>
      <c r="B755" s="38"/>
      <c r="C755" s="39"/>
      <c r="D755" s="217" t="s">
        <v>186</v>
      </c>
      <c r="E755" s="39"/>
      <c r="F755" s="218" t="s">
        <v>678</v>
      </c>
      <c r="G755" s="39"/>
      <c r="H755" s="39"/>
      <c r="I755" s="219"/>
      <c r="J755" s="39"/>
      <c r="K755" s="39"/>
      <c r="L755" s="43"/>
      <c r="M755" s="220"/>
      <c r="N755" s="221"/>
      <c r="O755" s="83"/>
      <c r="P755" s="83"/>
      <c r="Q755" s="83"/>
      <c r="R755" s="83"/>
      <c r="S755" s="83"/>
      <c r="T755" s="84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T755" s="16" t="s">
        <v>186</v>
      </c>
      <c r="AU755" s="16" t="s">
        <v>183</v>
      </c>
    </row>
    <row r="756" s="2" customFormat="1" ht="24.15" customHeight="1">
      <c r="A756" s="37"/>
      <c r="B756" s="38"/>
      <c r="C756" s="203" t="s">
        <v>892</v>
      </c>
      <c r="D756" s="203" t="s">
        <v>177</v>
      </c>
      <c r="E756" s="204" t="s">
        <v>675</v>
      </c>
      <c r="F756" s="205" t="s">
        <v>676</v>
      </c>
      <c r="G756" s="206" t="s">
        <v>180</v>
      </c>
      <c r="H756" s="207">
        <v>2</v>
      </c>
      <c r="I756" s="208"/>
      <c r="J756" s="209">
        <f>ROUND(I756*H756,2)</f>
        <v>0</v>
      </c>
      <c r="K756" s="205" t="s">
        <v>181</v>
      </c>
      <c r="L756" s="210"/>
      <c r="M756" s="211" t="s">
        <v>19</v>
      </c>
      <c r="N756" s="212" t="s">
        <v>47</v>
      </c>
      <c r="O756" s="83"/>
      <c r="P756" s="213">
        <f>O756*H756</f>
        <v>0</v>
      </c>
      <c r="Q756" s="213">
        <v>0</v>
      </c>
      <c r="R756" s="213">
        <f>Q756*H756</f>
        <v>0</v>
      </c>
      <c r="S756" s="213">
        <v>0</v>
      </c>
      <c r="T756" s="214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215" t="s">
        <v>182</v>
      </c>
      <c r="AT756" s="215" t="s">
        <v>177</v>
      </c>
      <c r="AU756" s="215" t="s">
        <v>183</v>
      </c>
      <c r="AY756" s="16" t="s">
        <v>172</v>
      </c>
      <c r="BE756" s="216">
        <f>IF(N756="základní",J756,0)</f>
        <v>0</v>
      </c>
      <c r="BF756" s="216">
        <f>IF(N756="snížená",J756,0)</f>
        <v>0</v>
      </c>
      <c r="BG756" s="216">
        <f>IF(N756="zákl. přenesená",J756,0)</f>
        <v>0</v>
      </c>
      <c r="BH756" s="216">
        <f>IF(N756="sníž. přenesená",J756,0)</f>
        <v>0</v>
      </c>
      <c r="BI756" s="216">
        <f>IF(N756="nulová",J756,0)</f>
        <v>0</v>
      </c>
      <c r="BJ756" s="16" t="s">
        <v>84</v>
      </c>
      <c r="BK756" s="216">
        <f>ROUND(I756*H756,2)</f>
        <v>0</v>
      </c>
      <c r="BL756" s="16" t="s">
        <v>184</v>
      </c>
      <c r="BM756" s="215" t="s">
        <v>893</v>
      </c>
    </row>
    <row r="757" s="2" customFormat="1">
      <c r="A757" s="37"/>
      <c r="B757" s="38"/>
      <c r="C757" s="39"/>
      <c r="D757" s="217" t="s">
        <v>186</v>
      </c>
      <c r="E757" s="39"/>
      <c r="F757" s="218" t="s">
        <v>678</v>
      </c>
      <c r="G757" s="39"/>
      <c r="H757" s="39"/>
      <c r="I757" s="219"/>
      <c r="J757" s="39"/>
      <c r="K757" s="39"/>
      <c r="L757" s="43"/>
      <c r="M757" s="220"/>
      <c r="N757" s="221"/>
      <c r="O757" s="83"/>
      <c r="P757" s="83"/>
      <c r="Q757" s="83"/>
      <c r="R757" s="83"/>
      <c r="S757" s="83"/>
      <c r="T757" s="84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186</v>
      </c>
      <c r="AU757" s="16" t="s">
        <v>183</v>
      </c>
    </row>
    <row r="758" s="2" customFormat="1" ht="16.5" customHeight="1">
      <c r="A758" s="37"/>
      <c r="B758" s="38"/>
      <c r="C758" s="203" t="s">
        <v>894</v>
      </c>
      <c r="D758" s="203" t="s">
        <v>177</v>
      </c>
      <c r="E758" s="204" t="s">
        <v>192</v>
      </c>
      <c r="F758" s="205" t="s">
        <v>193</v>
      </c>
      <c r="G758" s="206" t="s">
        <v>180</v>
      </c>
      <c r="H758" s="207">
        <v>2.8599999999999999</v>
      </c>
      <c r="I758" s="208"/>
      <c r="J758" s="209">
        <f>ROUND(I758*H758,2)</f>
        <v>0</v>
      </c>
      <c r="K758" s="205" t="s">
        <v>181</v>
      </c>
      <c r="L758" s="210"/>
      <c r="M758" s="211" t="s">
        <v>19</v>
      </c>
      <c r="N758" s="212" t="s">
        <v>47</v>
      </c>
      <c r="O758" s="83"/>
      <c r="P758" s="213">
        <f>O758*H758</f>
        <v>0</v>
      </c>
      <c r="Q758" s="213">
        <v>0</v>
      </c>
      <c r="R758" s="213">
        <f>Q758*H758</f>
        <v>0</v>
      </c>
      <c r="S758" s="213">
        <v>0</v>
      </c>
      <c r="T758" s="214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215" t="s">
        <v>182</v>
      </c>
      <c r="AT758" s="215" t="s">
        <v>177</v>
      </c>
      <c r="AU758" s="215" t="s">
        <v>183</v>
      </c>
      <c r="AY758" s="16" t="s">
        <v>172</v>
      </c>
      <c r="BE758" s="216">
        <f>IF(N758="základní",J758,0)</f>
        <v>0</v>
      </c>
      <c r="BF758" s="216">
        <f>IF(N758="snížená",J758,0)</f>
        <v>0</v>
      </c>
      <c r="BG758" s="216">
        <f>IF(N758="zákl. přenesená",J758,0)</f>
        <v>0</v>
      </c>
      <c r="BH758" s="216">
        <f>IF(N758="sníž. přenesená",J758,0)</f>
        <v>0</v>
      </c>
      <c r="BI758" s="216">
        <f>IF(N758="nulová",J758,0)</f>
        <v>0</v>
      </c>
      <c r="BJ758" s="16" t="s">
        <v>84</v>
      </c>
      <c r="BK758" s="216">
        <f>ROUND(I758*H758,2)</f>
        <v>0</v>
      </c>
      <c r="BL758" s="16" t="s">
        <v>184</v>
      </c>
      <c r="BM758" s="215" t="s">
        <v>895</v>
      </c>
    </row>
    <row r="759" s="2" customFormat="1">
      <c r="A759" s="37"/>
      <c r="B759" s="38"/>
      <c r="C759" s="39"/>
      <c r="D759" s="217" t="s">
        <v>186</v>
      </c>
      <c r="E759" s="39"/>
      <c r="F759" s="218" t="s">
        <v>195</v>
      </c>
      <c r="G759" s="39"/>
      <c r="H759" s="39"/>
      <c r="I759" s="219"/>
      <c r="J759" s="39"/>
      <c r="K759" s="39"/>
      <c r="L759" s="43"/>
      <c r="M759" s="220"/>
      <c r="N759" s="221"/>
      <c r="O759" s="83"/>
      <c r="P759" s="83"/>
      <c r="Q759" s="83"/>
      <c r="R759" s="83"/>
      <c r="S759" s="83"/>
      <c r="T759" s="84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16" t="s">
        <v>186</v>
      </c>
      <c r="AU759" s="16" t="s">
        <v>183</v>
      </c>
    </row>
    <row r="760" s="2" customFormat="1" ht="16.5" customHeight="1">
      <c r="A760" s="37"/>
      <c r="B760" s="38"/>
      <c r="C760" s="203" t="s">
        <v>896</v>
      </c>
      <c r="D760" s="203" t="s">
        <v>177</v>
      </c>
      <c r="E760" s="204" t="s">
        <v>496</v>
      </c>
      <c r="F760" s="205" t="s">
        <v>497</v>
      </c>
      <c r="G760" s="206" t="s">
        <v>180</v>
      </c>
      <c r="H760" s="207">
        <v>1</v>
      </c>
      <c r="I760" s="208"/>
      <c r="J760" s="209">
        <f>ROUND(I760*H760,2)</f>
        <v>0</v>
      </c>
      <c r="K760" s="205" t="s">
        <v>181</v>
      </c>
      <c r="L760" s="210"/>
      <c r="M760" s="211" t="s">
        <v>19</v>
      </c>
      <c r="N760" s="212" t="s">
        <v>47</v>
      </c>
      <c r="O760" s="83"/>
      <c r="P760" s="213">
        <f>O760*H760</f>
        <v>0</v>
      </c>
      <c r="Q760" s="213">
        <v>0</v>
      </c>
      <c r="R760" s="213">
        <f>Q760*H760</f>
        <v>0</v>
      </c>
      <c r="S760" s="213">
        <v>0</v>
      </c>
      <c r="T760" s="214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215" t="s">
        <v>182</v>
      </c>
      <c r="AT760" s="215" t="s">
        <v>177</v>
      </c>
      <c r="AU760" s="215" t="s">
        <v>183</v>
      </c>
      <c r="AY760" s="16" t="s">
        <v>172</v>
      </c>
      <c r="BE760" s="216">
        <f>IF(N760="základní",J760,0)</f>
        <v>0</v>
      </c>
      <c r="BF760" s="216">
        <f>IF(N760="snížená",J760,0)</f>
        <v>0</v>
      </c>
      <c r="BG760" s="216">
        <f>IF(N760="zákl. přenesená",J760,0)</f>
        <v>0</v>
      </c>
      <c r="BH760" s="216">
        <f>IF(N760="sníž. přenesená",J760,0)</f>
        <v>0</v>
      </c>
      <c r="BI760" s="216">
        <f>IF(N760="nulová",J760,0)</f>
        <v>0</v>
      </c>
      <c r="BJ760" s="16" t="s">
        <v>84</v>
      </c>
      <c r="BK760" s="216">
        <f>ROUND(I760*H760,2)</f>
        <v>0</v>
      </c>
      <c r="BL760" s="16" t="s">
        <v>184</v>
      </c>
      <c r="BM760" s="215" t="s">
        <v>897</v>
      </c>
    </row>
    <row r="761" s="2" customFormat="1">
      <c r="A761" s="37"/>
      <c r="B761" s="38"/>
      <c r="C761" s="39"/>
      <c r="D761" s="217" t="s">
        <v>186</v>
      </c>
      <c r="E761" s="39"/>
      <c r="F761" s="218" t="s">
        <v>499</v>
      </c>
      <c r="G761" s="39"/>
      <c r="H761" s="39"/>
      <c r="I761" s="219"/>
      <c r="J761" s="39"/>
      <c r="K761" s="39"/>
      <c r="L761" s="43"/>
      <c r="M761" s="220"/>
      <c r="N761" s="221"/>
      <c r="O761" s="83"/>
      <c r="P761" s="83"/>
      <c r="Q761" s="83"/>
      <c r="R761" s="83"/>
      <c r="S761" s="83"/>
      <c r="T761" s="84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T761" s="16" t="s">
        <v>186</v>
      </c>
      <c r="AU761" s="16" t="s">
        <v>183</v>
      </c>
    </row>
    <row r="762" s="2" customFormat="1" ht="16.5" customHeight="1">
      <c r="A762" s="37"/>
      <c r="B762" s="38"/>
      <c r="C762" s="203" t="s">
        <v>898</v>
      </c>
      <c r="D762" s="203" t="s">
        <v>177</v>
      </c>
      <c r="E762" s="204" t="s">
        <v>496</v>
      </c>
      <c r="F762" s="205" t="s">
        <v>497</v>
      </c>
      <c r="G762" s="206" t="s">
        <v>180</v>
      </c>
      <c r="H762" s="207">
        <v>1</v>
      </c>
      <c r="I762" s="208"/>
      <c r="J762" s="209">
        <f>ROUND(I762*H762,2)</f>
        <v>0</v>
      </c>
      <c r="K762" s="205" t="s">
        <v>181</v>
      </c>
      <c r="L762" s="210"/>
      <c r="M762" s="211" t="s">
        <v>19</v>
      </c>
      <c r="N762" s="212" t="s">
        <v>47</v>
      </c>
      <c r="O762" s="83"/>
      <c r="P762" s="213">
        <f>O762*H762</f>
        <v>0</v>
      </c>
      <c r="Q762" s="213">
        <v>0</v>
      </c>
      <c r="R762" s="213">
        <f>Q762*H762</f>
        <v>0</v>
      </c>
      <c r="S762" s="213">
        <v>0</v>
      </c>
      <c r="T762" s="214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215" t="s">
        <v>182</v>
      </c>
      <c r="AT762" s="215" t="s">
        <v>177</v>
      </c>
      <c r="AU762" s="215" t="s">
        <v>183</v>
      </c>
      <c r="AY762" s="16" t="s">
        <v>172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6" t="s">
        <v>84</v>
      </c>
      <c r="BK762" s="216">
        <f>ROUND(I762*H762,2)</f>
        <v>0</v>
      </c>
      <c r="BL762" s="16" t="s">
        <v>184</v>
      </c>
      <c r="BM762" s="215" t="s">
        <v>899</v>
      </c>
    </row>
    <row r="763" s="2" customFormat="1">
      <c r="A763" s="37"/>
      <c r="B763" s="38"/>
      <c r="C763" s="39"/>
      <c r="D763" s="217" t="s">
        <v>186</v>
      </c>
      <c r="E763" s="39"/>
      <c r="F763" s="218" t="s">
        <v>499</v>
      </c>
      <c r="G763" s="39"/>
      <c r="H763" s="39"/>
      <c r="I763" s="219"/>
      <c r="J763" s="39"/>
      <c r="K763" s="39"/>
      <c r="L763" s="43"/>
      <c r="M763" s="220"/>
      <c r="N763" s="221"/>
      <c r="O763" s="83"/>
      <c r="P763" s="83"/>
      <c r="Q763" s="83"/>
      <c r="R763" s="83"/>
      <c r="S763" s="83"/>
      <c r="T763" s="84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6" t="s">
        <v>186</v>
      </c>
      <c r="AU763" s="16" t="s">
        <v>183</v>
      </c>
    </row>
    <row r="764" s="2" customFormat="1" ht="16.5" customHeight="1">
      <c r="A764" s="37"/>
      <c r="B764" s="38"/>
      <c r="C764" s="203" t="s">
        <v>900</v>
      </c>
      <c r="D764" s="203" t="s">
        <v>177</v>
      </c>
      <c r="E764" s="204" t="s">
        <v>491</v>
      </c>
      <c r="F764" s="205" t="s">
        <v>492</v>
      </c>
      <c r="G764" s="206" t="s">
        <v>180</v>
      </c>
      <c r="H764" s="207">
        <v>1</v>
      </c>
      <c r="I764" s="208"/>
      <c r="J764" s="209">
        <f>ROUND(I764*H764,2)</f>
        <v>0</v>
      </c>
      <c r="K764" s="205" t="s">
        <v>181</v>
      </c>
      <c r="L764" s="210"/>
      <c r="M764" s="211" t="s">
        <v>19</v>
      </c>
      <c r="N764" s="212" t="s">
        <v>47</v>
      </c>
      <c r="O764" s="83"/>
      <c r="P764" s="213">
        <f>O764*H764</f>
        <v>0</v>
      </c>
      <c r="Q764" s="213">
        <v>0</v>
      </c>
      <c r="R764" s="213">
        <f>Q764*H764</f>
        <v>0</v>
      </c>
      <c r="S764" s="213">
        <v>0</v>
      </c>
      <c r="T764" s="214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15" t="s">
        <v>182</v>
      </c>
      <c r="AT764" s="215" t="s">
        <v>177</v>
      </c>
      <c r="AU764" s="215" t="s">
        <v>183</v>
      </c>
      <c r="AY764" s="16" t="s">
        <v>172</v>
      </c>
      <c r="BE764" s="216">
        <f>IF(N764="základní",J764,0)</f>
        <v>0</v>
      </c>
      <c r="BF764" s="216">
        <f>IF(N764="snížená",J764,0)</f>
        <v>0</v>
      </c>
      <c r="BG764" s="216">
        <f>IF(N764="zákl. přenesená",J764,0)</f>
        <v>0</v>
      </c>
      <c r="BH764" s="216">
        <f>IF(N764="sníž. přenesená",J764,0)</f>
        <v>0</v>
      </c>
      <c r="BI764" s="216">
        <f>IF(N764="nulová",J764,0)</f>
        <v>0</v>
      </c>
      <c r="BJ764" s="16" t="s">
        <v>84</v>
      </c>
      <c r="BK764" s="216">
        <f>ROUND(I764*H764,2)</f>
        <v>0</v>
      </c>
      <c r="BL764" s="16" t="s">
        <v>184</v>
      </c>
      <c r="BM764" s="215" t="s">
        <v>901</v>
      </c>
    </row>
    <row r="765" s="2" customFormat="1">
      <c r="A765" s="37"/>
      <c r="B765" s="38"/>
      <c r="C765" s="39"/>
      <c r="D765" s="217" t="s">
        <v>186</v>
      </c>
      <c r="E765" s="39"/>
      <c r="F765" s="218" t="s">
        <v>689</v>
      </c>
      <c r="G765" s="39"/>
      <c r="H765" s="39"/>
      <c r="I765" s="219"/>
      <c r="J765" s="39"/>
      <c r="K765" s="39"/>
      <c r="L765" s="43"/>
      <c r="M765" s="220"/>
      <c r="N765" s="221"/>
      <c r="O765" s="83"/>
      <c r="P765" s="83"/>
      <c r="Q765" s="83"/>
      <c r="R765" s="83"/>
      <c r="S765" s="83"/>
      <c r="T765" s="84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186</v>
      </c>
      <c r="AU765" s="16" t="s">
        <v>183</v>
      </c>
    </row>
    <row r="766" s="2" customFormat="1" ht="16.5" customHeight="1">
      <c r="A766" s="37"/>
      <c r="B766" s="38"/>
      <c r="C766" s="203" t="s">
        <v>902</v>
      </c>
      <c r="D766" s="203" t="s">
        <v>177</v>
      </c>
      <c r="E766" s="204" t="s">
        <v>491</v>
      </c>
      <c r="F766" s="205" t="s">
        <v>492</v>
      </c>
      <c r="G766" s="206" t="s">
        <v>180</v>
      </c>
      <c r="H766" s="207">
        <v>1</v>
      </c>
      <c r="I766" s="208"/>
      <c r="J766" s="209">
        <f>ROUND(I766*H766,2)</f>
        <v>0</v>
      </c>
      <c r="K766" s="205" t="s">
        <v>181</v>
      </c>
      <c r="L766" s="210"/>
      <c r="M766" s="211" t="s">
        <v>19</v>
      </c>
      <c r="N766" s="212" t="s">
        <v>47</v>
      </c>
      <c r="O766" s="83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215" t="s">
        <v>182</v>
      </c>
      <c r="AT766" s="215" t="s">
        <v>177</v>
      </c>
      <c r="AU766" s="215" t="s">
        <v>183</v>
      </c>
      <c r="AY766" s="16" t="s">
        <v>172</v>
      </c>
      <c r="BE766" s="216">
        <f>IF(N766="základní",J766,0)</f>
        <v>0</v>
      </c>
      <c r="BF766" s="216">
        <f>IF(N766="snížená",J766,0)</f>
        <v>0</v>
      </c>
      <c r="BG766" s="216">
        <f>IF(N766="zákl. přenesená",J766,0)</f>
        <v>0</v>
      </c>
      <c r="BH766" s="216">
        <f>IF(N766="sníž. přenesená",J766,0)</f>
        <v>0</v>
      </c>
      <c r="BI766" s="216">
        <f>IF(N766="nulová",J766,0)</f>
        <v>0</v>
      </c>
      <c r="BJ766" s="16" t="s">
        <v>84</v>
      </c>
      <c r="BK766" s="216">
        <f>ROUND(I766*H766,2)</f>
        <v>0</v>
      </c>
      <c r="BL766" s="16" t="s">
        <v>184</v>
      </c>
      <c r="BM766" s="215" t="s">
        <v>903</v>
      </c>
    </row>
    <row r="767" s="2" customFormat="1">
      <c r="A767" s="37"/>
      <c r="B767" s="38"/>
      <c r="C767" s="39"/>
      <c r="D767" s="217" t="s">
        <v>186</v>
      </c>
      <c r="E767" s="39"/>
      <c r="F767" s="218" t="s">
        <v>494</v>
      </c>
      <c r="G767" s="39"/>
      <c r="H767" s="39"/>
      <c r="I767" s="219"/>
      <c r="J767" s="39"/>
      <c r="K767" s="39"/>
      <c r="L767" s="43"/>
      <c r="M767" s="220"/>
      <c r="N767" s="221"/>
      <c r="O767" s="83"/>
      <c r="P767" s="83"/>
      <c r="Q767" s="83"/>
      <c r="R767" s="83"/>
      <c r="S767" s="83"/>
      <c r="T767" s="84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T767" s="16" t="s">
        <v>186</v>
      </c>
      <c r="AU767" s="16" t="s">
        <v>183</v>
      </c>
    </row>
    <row r="768" s="12" customFormat="1" ht="20.88" customHeight="1">
      <c r="A768" s="12"/>
      <c r="B768" s="187"/>
      <c r="C768" s="188"/>
      <c r="D768" s="189" t="s">
        <v>75</v>
      </c>
      <c r="E768" s="201" t="s">
        <v>669</v>
      </c>
      <c r="F768" s="201" t="s">
        <v>344</v>
      </c>
      <c r="G768" s="188"/>
      <c r="H768" s="188"/>
      <c r="I768" s="191"/>
      <c r="J768" s="202">
        <f>BK768</f>
        <v>0</v>
      </c>
      <c r="K768" s="188"/>
      <c r="L768" s="193"/>
      <c r="M768" s="194"/>
      <c r="N768" s="195"/>
      <c r="O768" s="195"/>
      <c r="P768" s="196">
        <f>SUM(P769:P784)</f>
        <v>0</v>
      </c>
      <c r="Q768" s="195"/>
      <c r="R768" s="196">
        <f>SUM(R769:R784)</f>
        <v>0</v>
      </c>
      <c r="S768" s="195"/>
      <c r="T768" s="197">
        <f>SUM(T769:T784)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198" t="s">
        <v>84</v>
      </c>
      <c r="AT768" s="199" t="s">
        <v>75</v>
      </c>
      <c r="AU768" s="199" t="s">
        <v>86</v>
      </c>
      <c r="AY768" s="198" t="s">
        <v>172</v>
      </c>
      <c r="BK768" s="200">
        <f>SUM(BK769:BK784)</f>
        <v>0</v>
      </c>
    </row>
    <row r="769" s="2" customFormat="1" ht="16.5" customHeight="1">
      <c r="A769" s="37"/>
      <c r="B769" s="38"/>
      <c r="C769" s="203" t="s">
        <v>904</v>
      </c>
      <c r="D769" s="203" t="s">
        <v>177</v>
      </c>
      <c r="E769" s="204" t="s">
        <v>671</v>
      </c>
      <c r="F769" s="205" t="s">
        <v>301</v>
      </c>
      <c r="G769" s="206" t="s">
        <v>180</v>
      </c>
      <c r="H769" s="207">
        <v>2</v>
      </c>
      <c r="I769" s="208"/>
      <c r="J769" s="209">
        <f>ROUND(I769*H769,2)</f>
        <v>0</v>
      </c>
      <c r="K769" s="205" t="s">
        <v>181</v>
      </c>
      <c r="L769" s="210"/>
      <c r="M769" s="211" t="s">
        <v>19</v>
      </c>
      <c r="N769" s="212" t="s">
        <v>47</v>
      </c>
      <c r="O769" s="83"/>
      <c r="P769" s="213">
        <f>O769*H769</f>
        <v>0</v>
      </c>
      <c r="Q769" s="213">
        <v>0</v>
      </c>
      <c r="R769" s="213">
        <f>Q769*H769</f>
        <v>0</v>
      </c>
      <c r="S769" s="213">
        <v>0</v>
      </c>
      <c r="T769" s="214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215" t="s">
        <v>182</v>
      </c>
      <c r="AT769" s="215" t="s">
        <v>177</v>
      </c>
      <c r="AU769" s="215" t="s">
        <v>183</v>
      </c>
      <c r="AY769" s="16" t="s">
        <v>172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6" t="s">
        <v>84</v>
      </c>
      <c r="BK769" s="216">
        <f>ROUND(I769*H769,2)</f>
        <v>0</v>
      </c>
      <c r="BL769" s="16" t="s">
        <v>184</v>
      </c>
      <c r="BM769" s="215" t="s">
        <v>905</v>
      </c>
    </row>
    <row r="770" s="2" customFormat="1">
      <c r="A770" s="37"/>
      <c r="B770" s="38"/>
      <c r="C770" s="39"/>
      <c r="D770" s="217" t="s">
        <v>186</v>
      </c>
      <c r="E770" s="39"/>
      <c r="F770" s="218" t="s">
        <v>673</v>
      </c>
      <c r="G770" s="39"/>
      <c r="H770" s="39"/>
      <c r="I770" s="219"/>
      <c r="J770" s="39"/>
      <c r="K770" s="39"/>
      <c r="L770" s="43"/>
      <c r="M770" s="220"/>
      <c r="N770" s="221"/>
      <c r="O770" s="83"/>
      <c r="P770" s="83"/>
      <c r="Q770" s="83"/>
      <c r="R770" s="83"/>
      <c r="S770" s="83"/>
      <c r="T770" s="84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186</v>
      </c>
      <c r="AU770" s="16" t="s">
        <v>183</v>
      </c>
    </row>
    <row r="771" s="2" customFormat="1" ht="24.15" customHeight="1">
      <c r="A771" s="37"/>
      <c r="B771" s="38"/>
      <c r="C771" s="203" t="s">
        <v>906</v>
      </c>
      <c r="D771" s="203" t="s">
        <v>177</v>
      </c>
      <c r="E771" s="204" t="s">
        <v>675</v>
      </c>
      <c r="F771" s="205" t="s">
        <v>676</v>
      </c>
      <c r="G771" s="206" t="s">
        <v>180</v>
      </c>
      <c r="H771" s="207">
        <v>2</v>
      </c>
      <c r="I771" s="208"/>
      <c r="J771" s="209">
        <f>ROUND(I771*H771,2)</f>
        <v>0</v>
      </c>
      <c r="K771" s="205" t="s">
        <v>181</v>
      </c>
      <c r="L771" s="210"/>
      <c r="M771" s="211" t="s">
        <v>19</v>
      </c>
      <c r="N771" s="212" t="s">
        <v>47</v>
      </c>
      <c r="O771" s="83"/>
      <c r="P771" s="213">
        <f>O771*H771</f>
        <v>0</v>
      </c>
      <c r="Q771" s="213">
        <v>0</v>
      </c>
      <c r="R771" s="213">
        <f>Q771*H771</f>
        <v>0</v>
      </c>
      <c r="S771" s="213">
        <v>0</v>
      </c>
      <c r="T771" s="214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215" t="s">
        <v>182</v>
      </c>
      <c r="AT771" s="215" t="s">
        <v>177</v>
      </c>
      <c r="AU771" s="215" t="s">
        <v>183</v>
      </c>
      <c r="AY771" s="16" t="s">
        <v>172</v>
      </c>
      <c r="BE771" s="216">
        <f>IF(N771="základní",J771,0)</f>
        <v>0</v>
      </c>
      <c r="BF771" s="216">
        <f>IF(N771="snížená",J771,0)</f>
        <v>0</v>
      </c>
      <c r="BG771" s="216">
        <f>IF(N771="zákl. přenesená",J771,0)</f>
        <v>0</v>
      </c>
      <c r="BH771" s="216">
        <f>IF(N771="sníž. přenesená",J771,0)</f>
        <v>0</v>
      </c>
      <c r="BI771" s="216">
        <f>IF(N771="nulová",J771,0)</f>
        <v>0</v>
      </c>
      <c r="BJ771" s="16" t="s">
        <v>84</v>
      </c>
      <c r="BK771" s="216">
        <f>ROUND(I771*H771,2)</f>
        <v>0</v>
      </c>
      <c r="BL771" s="16" t="s">
        <v>184</v>
      </c>
      <c r="BM771" s="215" t="s">
        <v>907</v>
      </c>
    </row>
    <row r="772" s="2" customFormat="1">
      <c r="A772" s="37"/>
      <c r="B772" s="38"/>
      <c r="C772" s="39"/>
      <c r="D772" s="217" t="s">
        <v>186</v>
      </c>
      <c r="E772" s="39"/>
      <c r="F772" s="218" t="s">
        <v>678</v>
      </c>
      <c r="G772" s="39"/>
      <c r="H772" s="39"/>
      <c r="I772" s="219"/>
      <c r="J772" s="39"/>
      <c r="K772" s="39"/>
      <c r="L772" s="43"/>
      <c r="M772" s="220"/>
      <c r="N772" s="221"/>
      <c r="O772" s="83"/>
      <c r="P772" s="83"/>
      <c r="Q772" s="83"/>
      <c r="R772" s="83"/>
      <c r="S772" s="83"/>
      <c r="T772" s="84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186</v>
      </c>
      <c r="AU772" s="16" t="s">
        <v>183</v>
      </c>
    </row>
    <row r="773" s="2" customFormat="1" ht="24.15" customHeight="1">
      <c r="A773" s="37"/>
      <c r="B773" s="38"/>
      <c r="C773" s="203" t="s">
        <v>908</v>
      </c>
      <c r="D773" s="203" t="s">
        <v>177</v>
      </c>
      <c r="E773" s="204" t="s">
        <v>675</v>
      </c>
      <c r="F773" s="205" t="s">
        <v>676</v>
      </c>
      <c r="G773" s="206" t="s">
        <v>180</v>
      </c>
      <c r="H773" s="207">
        <v>2</v>
      </c>
      <c r="I773" s="208"/>
      <c r="J773" s="209">
        <f>ROUND(I773*H773,2)</f>
        <v>0</v>
      </c>
      <c r="K773" s="205" t="s">
        <v>181</v>
      </c>
      <c r="L773" s="210"/>
      <c r="M773" s="211" t="s">
        <v>19</v>
      </c>
      <c r="N773" s="212" t="s">
        <v>47</v>
      </c>
      <c r="O773" s="83"/>
      <c r="P773" s="213">
        <f>O773*H773</f>
        <v>0</v>
      </c>
      <c r="Q773" s="213">
        <v>0</v>
      </c>
      <c r="R773" s="213">
        <f>Q773*H773</f>
        <v>0</v>
      </c>
      <c r="S773" s="213">
        <v>0</v>
      </c>
      <c r="T773" s="214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215" t="s">
        <v>182</v>
      </c>
      <c r="AT773" s="215" t="s">
        <v>177</v>
      </c>
      <c r="AU773" s="215" t="s">
        <v>183</v>
      </c>
      <c r="AY773" s="16" t="s">
        <v>172</v>
      </c>
      <c r="BE773" s="216">
        <f>IF(N773="základní",J773,0)</f>
        <v>0</v>
      </c>
      <c r="BF773" s="216">
        <f>IF(N773="snížená",J773,0)</f>
        <v>0</v>
      </c>
      <c r="BG773" s="216">
        <f>IF(N773="zákl. přenesená",J773,0)</f>
        <v>0</v>
      </c>
      <c r="BH773" s="216">
        <f>IF(N773="sníž. přenesená",J773,0)</f>
        <v>0</v>
      </c>
      <c r="BI773" s="216">
        <f>IF(N773="nulová",J773,0)</f>
        <v>0</v>
      </c>
      <c r="BJ773" s="16" t="s">
        <v>84</v>
      </c>
      <c r="BK773" s="216">
        <f>ROUND(I773*H773,2)</f>
        <v>0</v>
      </c>
      <c r="BL773" s="16" t="s">
        <v>184</v>
      </c>
      <c r="BM773" s="215" t="s">
        <v>909</v>
      </c>
    </row>
    <row r="774" s="2" customFormat="1">
      <c r="A774" s="37"/>
      <c r="B774" s="38"/>
      <c r="C774" s="39"/>
      <c r="D774" s="217" t="s">
        <v>186</v>
      </c>
      <c r="E774" s="39"/>
      <c r="F774" s="218" t="s">
        <v>678</v>
      </c>
      <c r="G774" s="39"/>
      <c r="H774" s="39"/>
      <c r="I774" s="219"/>
      <c r="J774" s="39"/>
      <c r="K774" s="39"/>
      <c r="L774" s="43"/>
      <c r="M774" s="220"/>
      <c r="N774" s="221"/>
      <c r="O774" s="83"/>
      <c r="P774" s="83"/>
      <c r="Q774" s="83"/>
      <c r="R774" s="83"/>
      <c r="S774" s="83"/>
      <c r="T774" s="84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T774" s="16" t="s">
        <v>186</v>
      </c>
      <c r="AU774" s="16" t="s">
        <v>183</v>
      </c>
    </row>
    <row r="775" s="2" customFormat="1" ht="16.5" customHeight="1">
      <c r="A775" s="37"/>
      <c r="B775" s="38"/>
      <c r="C775" s="203" t="s">
        <v>910</v>
      </c>
      <c r="D775" s="203" t="s">
        <v>177</v>
      </c>
      <c r="E775" s="204" t="s">
        <v>192</v>
      </c>
      <c r="F775" s="205" t="s">
        <v>193</v>
      </c>
      <c r="G775" s="206" t="s">
        <v>180</v>
      </c>
      <c r="H775" s="207">
        <v>2.8599999999999999</v>
      </c>
      <c r="I775" s="208"/>
      <c r="J775" s="209">
        <f>ROUND(I775*H775,2)</f>
        <v>0</v>
      </c>
      <c r="K775" s="205" t="s">
        <v>181</v>
      </c>
      <c r="L775" s="210"/>
      <c r="M775" s="211" t="s">
        <v>19</v>
      </c>
      <c r="N775" s="212" t="s">
        <v>47</v>
      </c>
      <c r="O775" s="83"/>
      <c r="P775" s="213">
        <f>O775*H775</f>
        <v>0</v>
      </c>
      <c r="Q775" s="213">
        <v>0</v>
      </c>
      <c r="R775" s="213">
        <f>Q775*H775</f>
        <v>0</v>
      </c>
      <c r="S775" s="213">
        <v>0</v>
      </c>
      <c r="T775" s="214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215" t="s">
        <v>182</v>
      </c>
      <c r="AT775" s="215" t="s">
        <v>177</v>
      </c>
      <c r="AU775" s="215" t="s">
        <v>183</v>
      </c>
      <c r="AY775" s="16" t="s">
        <v>172</v>
      </c>
      <c r="BE775" s="216">
        <f>IF(N775="základní",J775,0)</f>
        <v>0</v>
      </c>
      <c r="BF775" s="216">
        <f>IF(N775="snížená",J775,0)</f>
        <v>0</v>
      </c>
      <c r="BG775" s="216">
        <f>IF(N775="zákl. přenesená",J775,0)</f>
        <v>0</v>
      </c>
      <c r="BH775" s="216">
        <f>IF(N775="sníž. přenesená",J775,0)</f>
        <v>0</v>
      </c>
      <c r="BI775" s="216">
        <f>IF(N775="nulová",J775,0)</f>
        <v>0</v>
      </c>
      <c r="BJ775" s="16" t="s">
        <v>84</v>
      </c>
      <c r="BK775" s="216">
        <f>ROUND(I775*H775,2)</f>
        <v>0</v>
      </c>
      <c r="BL775" s="16" t="s">
        <v>184</v>
      </c>
      <c r="BM775" s="215" t="s">
        <v>911</v>
      </c>
    </row>
    <row r="776" s="2" customFormat="1">
      <c r="A776" s="37"/>
      <c r="B776" s="38"/>
      <c r="C776" s="39"/>
      <c r="D776" s="217" t="s">
        <v>186</v>
      </c>
      <c r="E776" s="39"/>
      <c r="F776" s="218" t="s">
        <v>195</v>
      </c>
      <c r="G776" s="39"/>
      <c r="H776" s="39"/>
      <c r="I776" s="219"/>
      <c r="J776" s="39"/>
      <c r="K776" s="39"/>
      <c r="L776" s="43"/>
      <c r="M776" s="220"/>
      <c r="N776" s="221"/>
      <c r="O776" s="83"/>
      <c r="P776" s="83"/>
      <c r="Q776" s="83"/>
      <c r="R776" s="83"/>
      <c r="S776" s="83"/>
      <c r="T776" s="84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6" t="s">
        <v>186</v>
      </c>
      <c r="AU776" s="16" t="s">
        <v>183</v>
      </c>
    </row>
    <row r="777" s="2" customFormat="1" ht="16.5" customHeight="1">
      <c r="A777" s="37"/>
      <c r="B777" s="38"/>
      <c r="C777" s="203" t="s">
        <v>912</v>
      </c>
      <c r="D777" s="203" t="s">
        <v>177</v>
      </c>
      <c r="E777" s="204" t="s">
        <v>496</v>
      </c>
      <c r="F777" s="205" t="s">
        <v>497</v>
      </c>
      <c r="G777" s="206" t="s">
        <v>180</v>
      </c>
      <c r="H777" s="207">
        <v>1</v>
      </c>
      <c r="I777" s="208"/>
      <c r="J777" s="209">
        <f>ROUND(I777*H777,2)</f>
        <v>0</v>
      </c>
      <c r="K777" s="205" t="s">
        <v>181</v>
      </c>
      <c r="L777" s="210"/>
      <c r="M777" s="211" t="s">
        <v>19</v>
      </c>
      <c r="N777" s="212" t="s">
        <v>47</v>
      </c>
      <c r="O777" s="83"/>
      <c r="P777" s="213">
        <f>O777*H777</f>
        <v>0</v>
      </c>
      <c r="Q777" s="213">
        <v>0</v>
      </c>
      <c r="R777" s="213">
        <f>Q777*H777</f>
        <v>0</v>
      </c>
      <c r="S777" s="213">
        <v>0</v>
      </c>
      <c r="T777" s="214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215" t="s">
        <v>182</v>
      </c>
      <c r="AT777" s="215" t="s">
        <v>177</v>
      </c>
      <c r="AU777" s="215" t="s">
        <v>183</v>
      </c>
      <c r="AY777" s="16" t="s">
        <v>172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6" t="s">
        <v>84</v>
      </c>
      <c r="BK777" s="216">
        <f>ROUND(I777*H777,2)</f>
        <v>0</v>
      </c>
      <c r="BL777" s="16" t="s">
        <v>184</v>
      </c>
      <c r="BM777" s="215" t="s">
        <v>913</v>
      </c>
    </row>
    <row r="778" s="2" customFormat="1">
      <c r="A778" s="37"/>
      <c r="B778" s="38"/>
      <c r="C778" s="39"/>
      <c r="D778" s="217" t="s">
        <v>186</v>
      </c>
      <c r="E778" s="39"/>
      <c r="F778" s="218" t="s">
        <v>499</v>
      </c>
      <c r="G778" s="39"/>
      <c r="H778" s="39"/>
      <c r="I778" s="219"/>
      <c r="J778" s="39"/>
      <c r="K778" s="39"/>
      <c r="L778" s="43"/>
      <c r="M778" s="220"/>
      <c r="N778" s="221"/>
      <c r="O778" s="83"/>
      <c r="P778" s="83"/>
      <c r="Q778" s="83"/>
      <c r="R778" s="83"/>
      <c r="S778" s="83"/>
      <c r="T778" s="84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16" t="s">
        <v>186</v>
      </c>
      <c r="AU778" s="16" t="s">
        <v>183</v>
      </c>
    </row>
    <row r="779" s="2" customFormat="1" ht="16.5" customHeight="1">
      <c r="A779" s="37"/>
      <c r="B779" s="38"/>
      <c r="C779" s="203" t="s">
        <v>914</v>
      </c>
      <c r="D779" s="203" t="s">
        <v>177</v>
      </c>
      <c r="E779" s="204" t="s">
        <v>496</v>
      </c>
      <c r="F779" s="205" t="s">
        <v>497</v>
      </c>
      <c r="G779" s="206" t="s">
        <v>180</v>
      </c>
      <c r="H779" s="207">
        <v>1</v>
      </c>
      <c r="I779" s="208"/>
      <c r="J779" s="209">
        <f>ROUND(I779*H779,2)</f>
        <v>0</v>
      </c>
      <c r="K779" s="205" t="s">
        <v>181</v>
      </c>
      <c r="L779" s="210"/>
      <c r="M779" s="211" t="s">
        <v>19</v>
      </c>
      <c r="N779" s="212" t="s">
        <v>47</v>
      </c>
      <c r="O779" s="83"/>
      <c r="P779" s="213">
        <f>O779*H779</f>
        <v>0</v>
      </c>
      <c r="Q779" s="213">
        <v>0</v>
      </c>
      <c r="R779" s="213">
        <f>Q779*H779</f>
        <v>0</v>
      </c>
      <c r="S779" s="213">
        <v>0</v>
      </c>
      <c r="T779" s="214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215" t="s">
        <v>182</v>
      </c>
      <c r="AT779" s="215" t="s">
        <v>177</v>
      </c>
      <c r="AU779" s="215" t="s">
        <v>183</v>
      </c>
      <c r="AY779" s="16" t="s">
        <v>172</v>
      </c>
      <c r="BE779" s="216">
        <f>IF(N779="základní",J779,0)</f>
        <v>0</v>
      </c>
      <c r="BF779" s="216">
        <f>IF(N779="snížená",J779,0)</f>
        <v>0</v>
      </c>
      <c r="BG779" s="216">
        <f>IF(N779="zákl. přenesená",J779,0)</f>
        <v>0</v>
      </c>
      <c r="BH779" s="216">
        <f>IF(N779="sníž. přenesená",J779,0)</f>
        <v>0</v>
      </c>
      <c r="BI779" s="216">
        <f>IF(N779="nulová",J779,0)</f>
        <v>0</v>
      </c>
      <c r="BJ779" s="16" t="s">
        <v>84</v>
      </c>
      <c r="BK779" s="216">
        <f>ROUND(I779*H779,2)</f>
        <v>0</v>
      </c>
      <c r="BL779" s="16" t="s">
        <v>184</v>
      </c>
      <c r="BM779" s="215" t="s">
        <v>915</v>
      </c>
    </row>
    <row r="780" s="2" customFormat="1">
      <c r="A780" s="37"/>
      <c r="B780" s="38"/>
      <c r="C780" s="39"/>
      <c r="D780" s="217" t="s">
        <v>186</v>
      </c>
      <c r="E780" s="39"/>
      <c r="F780" s="218" t="s">
        <v>499</v>
      </c>
      <c r="G780" s="39"/>
      <c r="H780" s="39"/>
      <c r="I780" s="219"/>
      <c r="J780" s="39"/>
      <c r="K780" s="39"/>
      <c r="L780" s="43"/>
      <c r="M780" s="220"/>
      <c r="N780" s="221"/>
      <c r="O780" s="83"/>
      <c r="P780" s="83"/>
      <c r="Q780" s="83"/>
      <c r="R780" s="83"/>
      <c r="S780" s="83"/>
      <c r="T780" s="84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6" t="s">
        <v>186</v>
      </c>
      <c r="AU780" s="16" t="s">
        <v>183</v>
      </c>
    </row>
    <row r="781" s="2" customFormat="1" ht="16.5" customHeight="1">
      <c r="A781" s="37"/>
      <c r="B781" s="38"/>
      <c r="C781" s="203" t="s">
        <v>916</v>
      </c>
      <c r="D781" s="203" t="s">
        <v>177</v>
      </c>
      <c r="E781" s="204" t="s">
        <v>491</v>
      </c>
      <c r="F781" s="205" t="s">
        <v>492</v>
      </c>
      <c r="G781" s="206" t="s">
        <v>180</v>
      </c>
      <c r="H781" s="207">
        <v>1</v>
      </c>
      <c r="I781" s="208"/>
      <c r="J781" s="209">
        <f>ROUND(I781*H781,2)</f>
        <v>0</v>
      </c>
      <c r="K781" s="205" t="s">
        <v>181</v>
      </c>
      <c r="L781" s="210"/>
      <c r="M781" s="211" t="s">
        <v>19</v>
      </c>
      <c r="N781" s="212" t="s">
        <v>47</v>
      </c>
      <c r="O781" s="83"/>
      <c r="P781" s="213">
        <f>O781*H781</f>
        <v>0</v>
      </c>
      <c r="Q781" s="213">
        <v>0</v>
      </c>
      <c r="R781" s="213">
        <f>Q781*H781</f>
        <v>0</v>
      </c>
      <c r="S781" s="213">
        <v>0</v>
      </c>
      <c r="T781" s="214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215" t="s">
        <v>182</v>
      </c>
      <c r="AT781" s="215" t="s">
        <v>177</v>
      </c>
      <c r="AU781" s="215" t="s">
        <v>183</v>
      </c>
      <c r="AY781" s="16" t="s">
        <v>172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6" t="s">
        <v>84</v>
      </c>
      <c r="BK781" s="216">
        <f>ROUND(I781*H781,2)</f>
        <v>0</v>
      </c>
      <c r="BL781" s="16" t="s">
        <v>184</v>
      </c>
      <c r="BM781" s="215" t="s">
        <v>917</v>
      </c>
    </row>
    <row r="782" s="2" customFormat="1">
      <c r="A782" s="37"/>
      <c r="B782" s="38"/>
      <c r="C782" s="39"/>
      <c r="D782" s="217" t="s">
        <v>186</v>
      </c>
      <c r="E782" s="39"/>
      <c r="F782" s="218" t="s">
        <v>689</v>
      </c>
      <c r="G782" s="39"/>
      <c r="H782" s="39"/>
      <c r="I782" s="219"/>
      <c r="J782" s="39"/>
      <c r="K782" s="39"/>
      <c r="L782" s="43"/>
      <c r="M782" s="220"/>
      <c r="N782" s="221"/>
      <c r="O782" s="83"/>
      <c r="P782" s="83"/>
      <c r="Q782" s="83"/>
      <c r="R782" s="83"/>
      <c r="S782" s="83"/>
      <c r="T782" s="84"/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T782" s="16" t="s">
        <v>186</v>
      </c>
      <c r="AU782" s="16" t="s">
        <v>183</v>
      </c>
    </row>
    <row r="783" s="2" customFormat="1" ht="16.5" customHeight="1">
      <c r="A783" s="37"/>
      <c r="B783" s="38"/>
      <c r="C783" s="203" t="s">
        <v>918</v>
      </c>
      <c r="D783" s="203" t="s">
        <v>177</v>
      </c>
      <c r="E783" s="204" t="s">
        <v>491</v>
      </c>
      <c r="F783" s="205" t="s">
        <v>492</v>
      </c>
      <c r="G783" s="206" t="s">
        <v>180</v>
      </c>
      <c r="H783" s="207">
        <v>1</v>
      </c>
      <c r="I783" s="208"/>
      <c r="J783" s="209">
        <f>ROUND(I783*H783,2)</f>
        <v>0</v>
      </c>
      <c r="K783" s="205" t="s">
        <v>181</v>
      </c>
      <c r="L783" s="210"/>
      <c r="M783" s="211" t="s">
        <v>19</v>
      </c>
      <c r="N783" s="212" t="s">
        <v>47</v>
      </c>
      <c r="O783" s="83"/>
      <c r="P783" s="213">
        <f>O783*H783</f>
        <v>0</v>
      </c>
      <c r="Q783" s="213">
        <v>0</v>
      </c>
      <c r="R783" s="213">
        <f>Q783*H783</f>
        <v>0</v>
      </c>
      <c r="S783" s="213">
        <v>0</v>
      </c>
      <c r="T783" s="214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15" t="s">
        <v>182</v>
      </c>
      <c r="AT783" s="215" t="s">
        <v>177</v>
      </c>
      <c r="AU783" s="215" t="s">
        <v>183</v>
      </c>
      <c r="AY783" s="16" t="s">
        <v>172</v>
      </c>
      <c r="BE783" s="216">
        <f>IF(N783="základní",J783,0)</f>
        <v>0</v>
      </c>
      <c r="BF783" s="216">
        <f>IF(N783="snížená",J783,0)</f>
        <v>0</v>
      </c>
      <c r="BG783" s="216">
        <f>IF(N783="zákl. přenesená",J783,0)</f>
        <v>0</v>
      </c>
      <c r="BH783" s="216">
        <f>IF(N783="sníž. přenesená",J783,0)</f>
        <v>0</v>
      </c>
      <c r="BI783" s="216">
        <f>IF(N783="nulová",J783,0)</f>
        <v>0</v>
      </c>
      <c r="BJ783" s="16" t="s">
        <v>84</v>
      </c>
      <c r="BK783" s="216">
        <f>ROUND(I783*H783,2)</f>
        <v>0</v>
      </c>
      <c r="BL783" s="16" t="s">
        <v>184</v>
      </c>
      <c r="BM783" s="215" t="s">
        <v>919</v>
      </c>
    </row>
    <row r="784" s="2" customFormat="1">
      <c r="A784" s="37"/>
      <c r="B784" s="38"/>
      <c r="C784" s="39"/>
      <c r="D784" s="217" t="s">
        <v>186</v>
      </c>
      <c r="E784" s="39"/>
      <c r="F784" s="218" t="s">
        <v>494</v>
      </c>
      <c r="G784" s="39"/>
      <c r="H784" s="39"/>
      <c r="I784" s="219"/>
      <c r="J784" s="39"/>
      <c r="K784" s="39"/>
      <c r="L784" s="43"/>
      <c r="M784" s="220"/>
      <c r="N784" s="221"/>
      <c r="O784" s="83"/>
      <c r="P784" s="83"/>
      <c r="Q784" s="83"/>
      <c r="R784" s="83"/>
      <c r="S784" s="83"/>
      <c r="T784" s="84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186</v>
      </c>
      <c r="AU784" s="16" t="s">
        <v>183</v>
      </c>
    </row>
    <row r="785" s="12" customFormat="1" ht="20.88" customHeight="1">
      <c r="A785" s="12"/>
      <c r="B785" s="187"/>
      <c r="C785" s="188"/>
      <c r="D785" s="189" t="s">
        <v>75</v>
      </c>
      <c r="E785" s="201" t="s">
        <v>692</v>
      </c>
      <c r="F785" s="201" t="s">
        <v>217</v>
      </c>
      <c r="G785" s="188"/>
      <c r="H785" s="188"/>
      <c r="I785" s="191"/>
      <c r="J785" s="202">
        <f>BK785</f>
        <v>0</v>
      </c>
      <c r="K785" s="188"/>
      <c r="L785" s="193"/>
      <c r="M785" s="194"/>
      <c r="N785" s="195"/>
      <c r="O785" s="195"/>
      <c r="P785" s="196">
        <f>SUM(P786:P789)</f>
        <v>0</v>
      </c>
      <c r="Q785" s="195"/>
      <c r="R785" s="196">
        <f>SUM(R786:R789)</f>
        <v>0</v>
      </c>
      <c r="S785" s="195"/>
      <c r="T785" s="197">
        <f>SUM(T786:T789)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198" t="s">
        <v>84</v>
      </c>
      <c r="AT785" s="199" t="s">
        <v>75</v>
      </c>
      <c r="AU785" s="199" t="s">
        <v>86</v>
      </c>
      <c r="AY785" s="198" t="s">
        <v>172</v>
      </c>
      <c r="BK785" s="200">
        <f>SUM(BK786:BK789)</f>
        <v>0</v>
      </c>
    </row>
    <row r="786" s="2" customFormat="1" ht="16.5" customHeight="1">
      <c r="A786" s="37"/>
      <c r="B786" s="38"/>
      <c r="C786" s="203" t="s">
        <v>920</v>
      </c>
      <c r="D786" s="203" t="s">
        <v>177</v>
      </c>
      <c r="E786" s="204" t="s">
        <v>694</v>
      </c>
      <c r="F786" s="205" t="s">
        <v>220</v>
      </c>
      <c r="G786" s="206" t="s">
        <v>180</v>
      </c>
      <c r="H786" s="207">
        <v>19</v>
      </c>
      <c r="I786" s="208"/>
      <c r="J786" s="209">
        <f>ROUND(I786*H786,2)</f>
        <v>0</v>
      </c>
      <c r="K786" s="205" t="s">
        <v>181</v>
      </c>
      <c r="L786" s="210"/>
      <c r="M786" s="211" t="s">
        <v>19</v>
      </c>
      <c r="N786" s="212" t="s">
        <v>47</v>
      </c>
      <c r="O786" s="83"/>
      <c r="P786" s="213">
        <f>O786*H786</f>
        <v>0</v>
      </c>
      <c r="Q786" s="213">
        <v>0</v>
      </c>
      <c r="R786" s="213">
        <f>Q786*H786</f>
        <v>0</v>
      </c>
      <c r="S786" s="213">
        <v>0</v>
      </c>
      <c r="T786" s="214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215" t="s">
        <v>182</v>
      </c>
      <c r="AT786" s="215" t="s">
        <v>177</v>
      </c>
      <c r="AU786" s="215" t="s">
        <v>183</v>
      </c>
      <c r="AY786" s="16" t="s">
        <v>172</v>
      </c>
      <c r="BE786" s="216">
        <f>IF(N786="základní",J786,0)</f>
        <v>0</v>
      </c>
      <c r="BF786" s="216">
        <f>IF(N786="snížená",J786,0)</f>
        <v>0</v>
      </c>
      <c r="BG786" s="216">
        <f>IF(N786="zákl. přenesená",J786,0)</f>
        <v>0</v>
      </c>
      <c r="BH786" s="216">
        <f>IF(N786="sníž. přenesená",J786,0)</f>
        <v>0</v>
      </c>
      <c r="BI786" s="216">
        <f>IF(N786="nulová",J786,0)</f>
        <v>0</v>
      </c>
      <c r="BJ786" s="16" t="s">
        <v>84</v>
      </c>
      <c r="BK786" s="216">
        <f>ROUND(I786*H786,2)</f>
        <v>0</v>
      </c>
      <c r="BL786" s="16" t="s">
        <v>184</v>
      </c>
      <c r="BM786" s="215" t="s">
        <v>921</v>
      </c>
    </row>
    <row r="787" s="2" customFormat="1">
      <c r="A787" s="37"/>
      <c r="B787" s="38"/>
      <c r="C787" s="39"/>
      <c r="D787" s="217" t="s">
        <v>186</v>
      </c>
      <c r="E787" s="39"/>
      <c r="F787" s="218" t="s">
        <v>696</v>
      </c>
      <c r="G787" s="39"/>
      <c r="H787" s="39"/>
      <c r="I787" s="219"/>
      <c r="J787" s="39"/>
      <c r="K787" s="39"/>
      <c r="L787" s="43"/>
      <c r="M787" s="220"/>
      <c r="N787" s="221"/>
      <c r="O787" s="83"/>
      <c r="P787" s="83"/>
      <c r="Q787" s="83"/>
      <c r="R787" s="83"/>
      <c r="S787" s="83"/>
      <c r="T787" s="84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6" t="s">
        <v>186</v>
      </c>
      <c r="AU787" s="16" t="s">
        <v>183</v>
      </c>
    </row>
    <row r="788" s="2" customFormat="1" ht="16.5" customHeight="1">
      <c r="A788" s="37"/>
      <c r="B788" s="38"/>
      <c r="C788" s="203" t="s">
        <v>922</v>
      </c>
      <c r="D788" s="203" t="s">
        <v>177</v>
      </c>
      <c r="E788" s="204" t="s">
        <v>230</v>
      </c>
      <c r="F788" s="205" t="s">
        <v>231</v>
      </c>
      <c r="G788" s="206" t="s">
        <v>180</v>
      </c>
      <c r="H788" s="207">
        <v>19</v>
      </c>
      <c r="I788" s="208"/>
      <c r="J788" s="209">
        <f>ROUND(I788*H788,2)</f>
        <v>0</v>
      </c>
      <c r="K788" s="205" t="s">
        <v>181</v>
      </c>
      <c r="L788" s="210"/>
      <c r="M788" s="211" t="s">
        <v>19</v>
      </c>
      <c r="N788" s="212" t="s">
        <v>47</v>
      </c>
      <c r="O788" s="83"/>
      <c r="P788" s="213">
        <f>O788*H788</f>
        <v>0</v>
      </c>
      <c r="Q788" s="213">
        <v>0</v>
      </c>
      <c r="R788" s="213">
        <f>Q788*H788</f>
        <v>0</v>
      </c>
      <c r="S788" s="213">
        <v>0</v>
      </c>
      <c r="T788" s="214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215" t="s">
        <v>182</v>
      </c>
      <c r="AT788" s="215" t="s">
        <v>177</v>
      </c>
      <c r="AU788" s="215" t="s">
        <v>183</v>
      </c>
      <c r="AY788" s="16" t="s">
        <v>172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6" t="s">
        <v>84</v>
      </c>
      <c r="BK788" s="216">
        <f>ROUND(I788*H788,2)</f>
        <v>0</v>
      </c>
      <c r="BL788" s="16" t="s">
        <v>184</v>
      </c>
      <c r="BM788" s="215" t="s">
        <v>923</v>
      </c>
    </row>
    <row r="789" s="2" customFormat="1">
      <c r="A789" s="37"/>
      <c r="B789" s="38"/>
      <c r="C789" s="39"/>
      <c r="D789" s="217" t="s">
        <v>186</v>
      </c>
      <c r="E789" s="39"/>
      <c r="F789" s="218" t="s">
        <v>233</v>
      </c>
      <c r="G789" s="39"/>
      <c r="H789" s="39"/>
      <c r="I789" s="219"/>
      <c r="J789" s="39"/>
      <c r="K789" s="39"/>
      <c r="L789" s="43"/>
      <c r="M789" s="220"/>
      <c r="N789" s="221"/>
      <c r="O789" s="83"/>
      <c r="P789" s="83"/>
      <c r="Q789" s="83"/>
      <c r="R789" s="83"/>
      <c r="S789" s="83"/>
      <c r="T789" s="84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T789" s="16" t="s">
        <v>186</v>
      </c>
      <c r="AU789" s="16" t="s">
        <v>183</v>
      </c>
    </row>
    <row r="790" s="12" customFormat="1" ht="20.88" customHeight="1">
      <c r="A790" s="12"/>
      <c r="B790" s="187"/>
      <c r="C790" s="188"/>
      <c r="D790" s="189" t="s">
        <v>75</v>
      </c>
      <c r="E790" s="201" t="s">
        <v>692</v>
      </c>
      <c r="F790" s="201" t="s">
        <v>217</v>
      </c>
      <c r="G790" s="188"/>
      <c r="H790" s="188"/>
      <c r="I790" s="191"/>
      <c r="J790" s="202">
        <f>BK790</f>
        <v>0</v>
      </c>
      <c r="K790" s="188"/>
      <c r="L790" s="193"/>
      <c r="M790" s="194"/>
      <c r="N790" s="195"/>
      <c r="O790" s="195"/>
      <c r="P790" s="196">
        <f>SUM(P791:P794)</f>
        <v>0</v>
      </c>
      <c r="Q790" s="195"/>
      <c r="R790" s="196">
        <f>SUM(R791:R794)</f>
        <v>0</v>
      </c>
      <c r="S790" s="195"/>
      <c r="T790" s="197">
        <f>SUM(T791:T794)</f>
        <v>0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198" t="s">
        <v>84</v>
      </c>
      <c r="AT790" s="199" t="s">
        <v>75</v>
      </c>
      <c r="AU790" s="199" t="s">
        <v>86</v>
      </c>
      <c r="AY790" s="198" t="s">
        <v>172</v>
      </c>
      <c r="BK790" s="200">
        <f>SUM(BK791:BK794)</f>
        <v>0</v>
      </c>
    </row>
    <row r="791" s="2" customFormat="1" ht="16.5" customHeight="1">
      <c r="A791" s="37"/>
      <c r="B791" s="38"/>
      <c r="C791" s="203" t="s">
        <v>924</v>
      </c>
      <c r="D791" s="203" t="s">
        <v>177</v>
      </c>
      <c r="E791" s="204" t="s">
        <v>740</v>
      </c>
      <c r="F791" s="205" t="s">
        <v>220</v>
      </c>
      <c r="G791" s="206" t="s">
        <v>180</v>
      </c>
      <c r="H791" s="207">
        <v>11</v>
      </c>
      <c r="I791" s="208"/>
      <c r="J791" s="209">
        <f>ROUND(I791*H791,2)</f>
        <v>0</v>
      </c>
      <c r="K791" s="205" t="s">
        <v>181</v>
      </c>
      <c r="L791" s="210"/>
      <c r="M791" s="211" t="s">
        <v>19</v>
      </c>
      <c r="N791" s="212" t="s">
        <v>47</v>
      </c>
      <c r="O791" s="83"/>
      <c r="P791" s="213">
        <f>O791*H791</f>
        <v>0</v>
      </c>
      <c r="Q791" s="213">
        <v>0</v>
      </c>
      <c r="R791" s="213">
        <f>Q791*H791</f>
        <v>0</v>
      </c>
      <c r="S791" s="213">
        <v>0</v>
      </c>
      <c r="T791" s="214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215" t="s">
        <v>182</v>
      </c>
      <c r="AT791" s="215" t="s">
        <v>177</v>
      </c>
      <c r="AU791" s="215" t="s">
        <v>183</v>
      </c>
      <c r="AY791" s="16" t="s">
        <v>172</v>
      </c>
      <c r="BE791" s="216">
        <f>IF(N791="základní",J791,0)</f>
        <v>0</v>
      </c>
      <c r="BF791" s="216">
        <f>IF(N791="snížená",J791,0)</f>
        <v>0</v>
      </c>
      <c r="BG791" s="216">
        <f>IF(N791="zákl. přenesená",J791,0)</f>
        <v>0</v>
      </c>
      <c r="BH791" s="216">
        <f>IF(N791="sníž. přenesená",J791,0)</f>
        <v>0</v>
      </c>
      <c r="BI791" s="216">
        <f>IF(N791="nulová",J791,0)</f>
        <v>0</v>
      </c>
      <c r="BJ791" s="16" t="s">
        <v>84</v>
      </c>
      <c r="BK791" s="216">
        <f>ROUND(I791*H791,2)</f>
        <v>0</v>
      </c>
      <c r="BL791" s="16" t="s">
        <v>184</v>
      </c>
      <c r="BM791" s="215" t="s">
        <v>925</v>
      </c>
    </row>
    <row r="792" s="2" customFormat="1">
      <c r="A792" s="37"/>
      <c r="B792" s="38"/>
      <c r="C792" s="39"/>
      <c r="D792" s="217" t="s">
        <v>186</v>
      </c>
      <c r="E792" s="39"/>
      <c r="F792" s="218" t="s">
        <v>742</v>
      </c>
      <c r="G792" s="39"/>
      <c r="H792" s="39"/>
      <c r="I792" s="219"/>
      <c r="J792" s="39"/>
      <c r="K792" s="39"/>
      <c r="L792" s="43"/>
      <c r="M792" s="220"/>
      <c r="N792" s="221"/>
      <c r="O792" s="83"/>
      <c r="P792" s="83"/>
      <c r="Q792" s="83"/>
      <c r="R792" s="83"/>
      <c r="S792" s="83"/>
      <c r="T792" s="84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6" t="s">
        <v>186</v>
      </c>
      <c r="AU792" s="16" t="s">
        <v>183</v>
      </c>
    </row>
    <row r="793" s="2" customFormat="1" ht="16.5" customHeight="1">
      <c r="A793" s="37"/>
      <c r="B793" s="38"/>
      <c r="C793" s="203" t="s">
        <v>926</v>
      </c>
      <c r="D793" s="203" t="s">
        <v>177</v>
      </c>
      <c r="E793" s="204" t="s">
        <v>230</v>
      </c>
      <c r="F793" s="205" t="s">
        <v>231</v>
      </c>
      <c r="G793" s="206" t="s">
        <v>180</v>
      </c>
      <c r="H793" s="207">
        <v>10.119999999999999</v>
      </c>
      <c r="I793" s="208"/>
      <c r="J793" s="209">
        <f>ROUND(I793*H793,2)</f>
        <v>0</v>
      </c>
      <c r="K793" s="205" t="s">
        <v>181</v>
      </c>
      <c r="L793" s="210"/>
      <c r="M793" s="211" t="s">
        <v>19</v>
      </c>
      <c r="N793" s="212" t="s">
        <v>47</v>
      </c>
      <c r="O793" s="83"/>
      <c r="P793" s="213">
        <f>O793*H793</f>
        <v>0</v>
      </c>
      <c r="Q793" s="213">
        <v>0</v>
      </c>
      <c r="R793" s="213">
        <f>Q793*H793</f>
        <v>0</v>
      </c>
      <c r="S793" s="213">
        <v>0</v>
      </c>
      <c r="T793" s="214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215" t="s">
        <v>182</v>
      </c>
      <c r="AT793" s="215" t="s">
        <v>177</v>
      </c>
      <c r="AU793" s="215" t="s">
        <v>183</v>
      </c>
      <c r="AY793" s="16" t="s">
        <v>172</v>
      </c>
      <c r="BE793" s="216">
        <f>IF(N793="základní",J793,0)</f>
        <v>0</v>
      </c>
      <c r="BF793" s="216">
        <f>IF(N793="snížená",J793,0)</f>
        <v>0</v>
      </c>
      <c r="BG793" s="216">
        <f>IF(N793="zákl. přenesená",J793,0)</f>
        <v>0</v>
      </c>
      <c r="BH793" s="216">
        <f>IF(N793="sníž. přenesená",J793,0)</f>
        <v>0</v>
      </c>
      <c r="BI793" s="216">
        <f>IF(N793="nulová",J793,0)</f>
        <v>0</v>
      </c>
      <c r="BJ793" s="16" t="s">
        <v>84</v>
      </c>
      <c r="BK793" s="216">
        <f>ROUND(I793*H793,2)</f>
        <v>0</v>
      </c>
      <c r="BL793" s="16" t="s">
        <v>184</v>
      </c>
      <c r="BM793" s="215" t="s">
        <v>927</v>
      </c>
    </row>
    <row r="794" s="2" customFormat="1">
      <c r="A794" s="37"/>
      <c r="B794" s="38"/>
      <c r="C794" s="39"/>
      <c r="D794" s="217" t="s">
        <v>186</v>
      </c>
      <c r="E794" s="39"/>
      <c r="F794" s="218" t="s">
        <v>233</v>
      </c>
      <c r="G794" s="39"/>
      <c r="H794" s="39"/>
      <c r="I794" s="219"/>
      <c r="J794" s="39"/>
      <c r="K794" s="39"/>
      <c r="L794" s="43"/>
      <c r="M794" s="220"/>
      <c r="N794" s="221"/>
      <c r="O794" s="83"/>
      <c r="P794" s="83"/>
      <c r="Q794" s="83"/>
      <c r="R794" s="83"/>
      <c r="S794" s="83"/>
      <c r="T794" s="84"/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T794" s="16" t="s">
        <v>186</v>
      </c>
      <c r="AU794" s="16" t="s">
        <v>183</v>
      </c>
    </row>
    <row r="795" s="12" customFormat="1" ht="20.88" customHeight="1">
      <c r="A795" s="12"/>
      <c r="B795" s="187"/>
      <c r="C795" s="188"/>
      <c r="D795" s="189" t="s">
        <v>75</v>
      </c>
      <c r="E795" s="201" t="s">
        <v>369</v>
      </c>
      <c r="F795" s="201" t="s">
        <v>370</v>
      </c>
      <c r="G795" s="188"/>
      <c r="H795" s="188"/>
      <c r="I795" s="191"/>
      <c r="J795" s="202">
        <f>BK795</f>
        <v>0</v>
      </c>
      <c r="K795" s="188"/>
      <c r="L795" s="193"/>
      <c r="M795" s="194"/>
      <c r="N795" s="195"/>
      <c r="O795" s="195"/>
      <c r="P795" s="196">
        <f>SUM(P796:P797)</f>
        <v>0</v>
      </c>
      <c r="Q795" s="195"/>
      <c r="R795" s="196">
        <f>SUM(R796:R797)</f>
        <v>0</v>
      </c>
      <c r="S795" s="195"/>
      <c r="T795" s="197">
        <f>SUM(T796:T797)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198" t="s">
        <v>84</v>
      </c>
      <c r="AT795" s="199" t="s">
        <v>75</v>
      </c>
      <c r="AU795" s="199" t="s">
        <v>86</v>
      </c>
      <c r="AY795" s="198" t="s">
        <v>172</v>
      </c>
      <c r="BK795" s="200">
        <f>SUM(BK796:BK797)</f>
        <v>0</v>
      </c>
    </row>
    <row r="796" s="2" customFormat="1" ht="24.15" customHeight="1">
      <c r="A796" s="37"/>
      <c r="B796" s="38"/>
      <c r="C796" s="203" t="s">
        <v>928</v>
      </c>
      <c r="D796" s="203" t="s">
        <v>177</v>
      </c>
      <c r="E796" s="204" t="s">
        <v>929</v>
      </c>
      <c r="F796" s="205" t="s">
        <v>930</v>
      </c>
      <c r="G796" s="206" t="s">
        <v>180</v>
      </c>
      <c r="H796" s="207">
        <v>2</v>
      </c>
      <c r="I796" s="208"/>
      <c r="J796" s="209">
        <f>ROUND(I796*H796,2)</f>
        <v>0</v>
      </c>
      <c r="K796" s="205" t="s">
        <v>181</v>
      </c>
      <c r="L796" s="210"/>
      <c r="M796" s="211" t="s">
        <v>19</v>
      </c>
      <c r="N796" s="212" t="s">
        <v>47</v>
      </c>
      <c r="O796" s="83"/>
      <c r="P796" s="213">
        <f>O796*H796</f>
        <v>0</v>
      </c>
      <c r="Q796" s="213">
        <v>0</v>
      </c>
      <c r="R796" s="213">
        <f>Q796*H796</f>
        <v>0</v>
      </c>
      <c r="S796" s="213">
        <v>0</v>
      </c>
      <c r="T796" s="214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215" t="s">
        <v>182</v>
      </c>
      <c r="AT796" s="215" t="s">
        <v>177</v>
      </c>
      <c r="AU796" s="215" t="s">
        <v>183</v>
      </c>
      <c r="AY796" s="16" t="s">
        <v>172</v>
      </c>
      <c r="BE796" s="216">
        <f>IF(N796="základní",J796,0)</f>
        <v>0</v>
      </c>
      <c r="BF796" s="216">
        <f>IF(N796="snížená",J796,0)</f>
        <v>0</v>
      </c>
      <c r="BG796" s="216">
        <f>IF(N796="zákl. přenesená",J796,0)</f>
        <v>0</v>
      </c>
      <c r="BH796" s="216">
        <f>IF(N796="sníž. přenesená",J796,0)</f>
        <v>0</v>
      </c>
      <c r="BI796" s="216">
        <f>IF(N796="nulová",J796,0)</f>
        <v>0</v>
      </c>
      <c r="BJ796" s="16" t="s">
        <v>84</v>
      </c>
      <c r="BK796" s="216">
        <f>ROUND(I796*H796,2)</f>
        <v>0</v>
      </c>
      <c r="BL796" s="16" t="s">
        <v>184</v>
      </c>
      <c r="BM796" s="215" t="s">
        <v>931</v>
      </c>
    </row>
    <row r="797" s="2" customFormat="1">
      <c r="A797" s="37"/>
      <c r="B797" s="38"/>
      <c r="C797" s="39"/>
      <c r="D797" s="217" t="s">
        <v>186</v>
      </c>
      <c r="E797" s="39"/>
      <c r="F797" s="218" t="s">
        <v>932</v>
      </c>
      <c r="G797" s="39"/>
      <c r="H797" s="39"/>
      <c r="I797" s="219"/>
      <c r="J797" s="39"/>
      <c r="K797" s="39"/>
      <c r="L797" s="43"/>
      <c r="M797" s="220"/>
      <c r="N797" s="221"/>
      <c r="O797" s="83"/>
      <c r="P797" s="83"/>
      <c r="Q797" s="83"/>
      <c r="R797" s="83"/>
      <c r="S797" s="83"/>
      <c r="T797" s="84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T797" s="16" t="s">
        <v>186</v>
      </c>
      <c r="AU797" s="16" t="s">
        <v>183</v>
      </c>
    </row>
    <row r="798" s="12" customFormat="1" ht="20.88" customHeight="1">
      <c r="A798" s="12"/>
      <c r="B798" s="187"/>
      <c r="C798" s="188"/>
      <c r="D798" s="189" t="s">
        <v>75</v>
      </c>
      <c r="E798" s="201" t="s">
        <v>242</v>
      </c>
      <c r="F798" s="201" t="s">
        <v>243</v>
      </c>
      <c r="G798" s="188"/>
      <c r="H798" s="188"/>
      <c r="I798" s="191"/>
      <c r="J798" s="202">
        <f>BK798</f>
        <v>0</v>
      </c>
      <c r="K798" s="188"/>
      <c r="L798" s="193"/>
      <c r="M798" s="194"/>
      <c r="N798" s="195"/>
      <c r="O798" s="195"/>
      <c r="P798" s="196">
        <f>P799</f>
        <v>0</v>
      </c>
      <c r="Q798" s="195"/>
      <c r="R798" s="196">
        <f>R799</f>
        <v>0</v>
      </c>
      <c r="S798" s="195"/>
      <c r="T798" s="197">
        <f>T799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198" t="s">
        <v>84</v>
      </c>
      <c r="AT798" s="199" t="s">
        <v>75</v>
      </c>
      <c r="AU798" s="199" t="s">
        <v>86</v>
      </c>
      <c r="AY798" s="198" t="s">
        <v>172</v>
      </c>
      <c r="BK798" s="200">
        <f>BK799</f>
        <v>0</v>
      </c>
    </row>
    <row r="799" s="2" customFormat="1" ht="24.15" customHeight="1">
      <c r="A799" s="37"/>
      <c r="B799" s="38"/>
      <c r="C799" s="203" t="s">
        <v>933</v>
      </c>
      <c r="D799" s="203" t="s">
        <v>177</v>
      </c>
      <c r="E799" s="204" t="s">
        <v>263</v>
      </c>
      <c r="F799" s="205" t="s">
        <v>264</v>
      </c>
      <c r="G799" s="206" t="s">
        <v>180</v>
      </c>
      <c r="H799" s="207">
        <v>30</v>
      </c>
      <c r="I799" s="208"/>
      <c r="J799" s="209">
        <f>ROUND(I799*H799,2)</f>
        <v>0</v>
      </c>
      <c r="K799" s="205" t="s">
        <v>181</v>
      </c>
      <c r="L799" s="210"/>
      <c r="M799" s="211" t="s">
        <v>19</v>
      </c>
      <c r="N799" s="212" t="s">
        <v>47</v>
      </c>
      <c r="O799" s="83"/>
      <c r="P799" s="213">
        <f>O799*H799</f>
        <v>0</v>
      </c>
      <c r="Q799" s="213">
        <v>0</v>
      </c>
      <c r="R799" s="213">
        <f>Q799*H799</f>
        <v>0</v>
      </c>
      <c r="S799" s="213">
        <v>0</v>
      </c>
      <c r="T799" s="214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215" t="s">
        <v>182</v>
      </c>
      <c r="AT799" s="215" t="s">
        <v>177</v>
      </c>
      <c r="AU799" s="215" t="s">
        <v>183</v>
      </c>
      <c r="AY799" s="16" t="s">
        <v>172</v>
      </c>
      <c r="BE799" s="216">
        <f>IF(N799="základní",J799,0)</f>
        <v>0</v>
      </c>
      <c r="BF799" s="216">
        <f>IF(N799="snížená",J799,0)</f>
        <v>0</v>
      </c>
      <c r="BG799" s="216">
        <f>IF(N799="zákl. přenesená",J799,0)</f>
        <v>0</v>
      </c>
      <c r="BH799" s="216">
        <f>IF(N799="sníž. přenesená",J799,0)</f>
        <v>0</v>
      </c>
      <c r="BI799" s="216">
        <f>IF(N799="nulová",J799,0)</f>
        <v>0</v>
      </c>
      <c r="BJ799" s="16" t="s">
        <v>84</v>
      </c>
      <c r="BK799" s="216">
        <f>ROUND(I799*H799,2)</f>
        <v>0</v>
      </c>
      <c r="BL799" s="16" t="s">
        <v>184</v>
      </c>
      <c r="BM799" s="215" t="s">
        <v>934</v>
      </c>
    </row>
    <row r="800" s="12" customFormat="1" ht="22.8" customHeight="1">
      <c r="A800" s="12"/>
      <c r="B800" s="187"/>
      <c r="C800" s="188"/>
      <c r="D800" s="189" t="s">
        <v>75</v>
      </c>
      <c r="E800" s="201" t="s">
        <v>935</v>
      </c>
      <c r="F800" s="201" t="s">
        <v>936</v>
      </c>
      <c r="G800" s="188"/>
      <c r="H800" s="188"/>
      <c r="I800" s="191"/>
      <c r="J800" s="202">
        <f>BK800</f>
        <v>0</v>
      </c>
      <c r="K800" s="188"/>
      <c r="L800" s="193"/>
      <c r="M800" s="194"/>
      <c r="N800" s="195"/>
      <c r="O800" s="195"/>
      <c r="P800" s="196">
        <f>P801+P808+P817+P820</f>
        <v>0</v>
      </c>
      <c r="Q800" s="195"/>
      <c r="R800" s="196">
        <f>R801+R808+R817+R820</f>
        <v>0</v>
      </c>
      <c r="S800" s="195"/>
      <c r="T800" s="197">
        <f>T801+T808+T817+T820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98" t="s">
        <v>84</v>
      </c>
      <c r="AT800" s="199" t="s">
        <v>75</v>
      </c>
      <c r="AU800" s="199" t="s">
        <v>84</v>
      </c>
      <c r="AY800" s="198" t="s">
        <v>172</v>
      </c>
      <c r="BK800" s="200">
        <f>BK801+BK808+BK817+BK820</f>
        <v>0</v>
      </c>
    </row>
    <row r="801" s="12" customFormat="1" ht="20.88" customHeight="1">
      <c r="A801" s="12"/>
      <c r="B801" s="187"/>
      <c r="C801" s="188"/>
      <c r="D801" s="189" t="s">
        <v>75</v>
      </c>
      <c r="E801" s="201" t="s">
        <v>175</v>
      </c>
      <c r="F801" s="201" t="s">
        <v>176</v>
      </c>
      <c r="G801" s="188"/>
      <c r="H801" s="188"/>
      <c r="I801" s="191"/>
      <c r="J801" s="202">
        <f>BK801</f>
        <v>0</v>
      </c>
      <c r="K801" s="188"/>
      <c r="L801" s="193"/>
      <c r="M801" s="194"/>
      <c r="N801" s="195"/>
      <c r="O801" s="195"/>
      <c r="P801" s="196">
        <f>SUM(P802:P807)</f>
        <v>0</v>
      </c>
      <c r="Q801" s="195"/>
      <c r="R801" s="196">
        <f>SUM(R802:R807)</f>
        <v>0</v>
      </c>
      <c r="S801" s="195"/>
      <c r="T801" s="197">
        <f>SUM(T802:T807)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198" t="s">
        <v>84</v>
      </c>
      <c r="AT801" s="199" t="s">
        <v>75</v>
      </c>
      <c r="AU801" s="199" t="s">
        <v>86</v>
      </c>
      <c r="AY801" s="198" t="s">
        <v>172</v>
      </c>
      <c r="BK801" s="200">
        <f>SUM(BK802:BK807)</f>
        <v>0</v>
      </c>
    </row>
    <row r="802" s="2" customFormat="1" ht="16.5" customHeight="1">
      <c r="A802" s="37"/>
      <c r="B802" s="38"/>
      <c r="C802" s="203" t="s">
        <v>937</v>
      </c>
      <c r="D802" s="203" t="s">
        <v>177</v>
      </c>
      <c r="E802" s="204" t="s">
        <v>203</v>
      </c>
      <c r="F802" s="205" t="s">
        <v>179</v>
      </c>
      <c r="G802" s="206" t="s">
        <v>180</v>
      </c>
      <c r="H802" s="207">
        <v>2</v>
      </c>
      <c r="I802" s="208"/>
      <c r="J802" s="209">
        <f>ROUND(I802*H802,2)</f>
        <v>0</v>
      </c>
      <c r="K802" s="205" t="s">
        <v>181</v>
      </c>
      <c r="L802" s="210"/>
      <c r="M802" s="211" t="s">
        <v>19</v>
      </c>
      <c r="N802" s="212" t="s">
        <v>47</v>
      </c>
      <c r="O802" s="83"/>
      <c r="P802" s="213">
        <f>O802*H802</f>
        <v>0</v>
      </c>
      <c r="Q802" s="213">
        <v>0</v>
      </c>
      <c r="R802" s="213">
        <f>Q802*H802</f>
        <v>0</v>
      </c>
      <c r="S802" s="213">
        <v>0</v>
      </c>
      <c r="T802" s="214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215" t="s">
        <v>182</v>
      </c>
      <c r="AT802" s="215" t="s">
        <v>177</v>
      </c>
      <c r="AU802" s="215" t="s">
        <v>183</v>
      </c>
      <c r="AY802" s="16" t="s">
        <v>172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6" t="s">
        <v>84</v>
      </c>
      <c r="BK802" s="216">
        <f>ROUND(I802*H802,2)</f>
        <v>0</v>
      </c>
      <c r="BL802" s="16" t="s">
        <v>184</v>
      </c>
      <c r="BM802" s="215" t="s">
        <v>938</v>
      </c>
    </row>
    <row r="803" s="2" customFormat="1">
      <c r="A803" s="37"/>
      <c r="B803" s="38"/>
      <c r="C803" s="39"/>
      <c r="D803" s="217" t="s">
        <v>186</v>
      </c>
      <c r="E803" s="39"/>
      <c r="F803" s="218" t="s">
        <v>205</v>
      </c>
      <c r="G803" s="39"/>
      <c r="H803" s="39"/>
      <c r="I803" s="219"/>
      <c r="J803" s="39"/>
      <c r="K803" s="39"/>
      <c r="L803" s="43"/>
      <c r="M803" s="220"/>
      <c r="N803" s="221"/>
      <c r="O803" s="83"/>
      <c r="P803" s="83"/>
      <c r="Q803" s="83"/>
      <c r="R803" s="83"/>
      <c r="S803" s="83"/>
      <c r="T803" s="84"/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T803" s="16" t="s">
        <v>186</v>
      </c>
      <c r="AU803" s="16" t="s">
        <v>183</v>
      </c>
    </row>
    <row r="804" s="2" customFormat="1" ht="16.5" customHeight="1">
      <c r="A804" s="37"/>
      <c r="B804" s="38"/>
      <c r="C804" s="203" t="s">
        <v>939</v>
      </c>
      <c r="D804" s="203" t="s">
        <v>177</v>
      </c>
      <c r="E804" s="204" t="s">
        <v>192</v>
      </c>
      <c r="F804" s="205" t="s">
        <v>193</v>
      </c>
      <c r="G804" s="206" t="s">
        <v>180</v>
      </c>
      <c r="H804" s="207">
        <v>1.02</v>
      </c>
      <c r="I804" s="208"/>
      <c r="J804" s="209">
        <f>ROUND(I804*H804,2)</f>
        <v>0</v>
      </c>
      <c r="K804" s="205" t="s">
        <v>181</v>
      </c>
      <c r="L804" s="210"/>
      <c r="M804" s="211" t="s">
        <v>19</v>
      </c>
      <c r="N804" s="212" t="s">
        <v>47</v>
      </c>
      <c r="O804" s="83"/>
      <c r="P804" s="213">
        <f>O804*H804</f>
        <v>0</v>
      </c>
      <c r="Q804" s="213">
        <v>0</v>
      </c>
      <c r="R804" s="213">
        <f>Q804*H804</f>
        <v>0</v>
      </c>
      <c r="S804" s="213">
        <v>0</v>
      </c>
      <c r="T804" s="214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215" t="s">
        <v>182</v>
      </c>
      <c r="AT804" s="215" t="s">
        <v>177</v>
      </c>
      <c r="AU804" s="215" t="s">
        <v>183</v>
      </c>
      <c r="AY804" s="16" t="s">
        <v>172</v>
      </c>
      <c r="BE804" s="216">
        <f>IF(N804="základní",J804,0)</f>
        <v>0</v>
      </c>
      <c r="BF804" s="216">
        <f>IF(N804="snížená",J804,0)</f>
        <v>0</v>
      </c>
      <c r="BG804" s="216">
        <f>IF(N804="zákl. přenesená",J804,0)</f>
        <v>0</v>
      </c>
      <c r="BH804" s="216">
        <f>IF(N804="sníž. přenesená",J804,0)</f>
        <v>0</v>
      </c>
      <c r="BI804" s="216">
        <f>IF(N804="nulová",J804,0)</f>
        <v>0</v>
      </c>
      <c r="BJ804" s="16" t="s">
        <v>84</v>
      </c>
      <c r="BK804" s="216">
        <f>ROUND(I804*H804,2)</f>
        <v>0</v>
      </c>
      <c r="BL804" s="16" t="s">
        <v>184</v>
      </c>
      <c r="BM804" s="215" t="s">
        <v>940</v>
      </c>
    </row>
    <row r="805" s="2" customFormat="1">
      <c r="A805" s="37"/>
      <c r="B805" s="38"/>
      <c r="C805" s="39"/>
      <c r="D805" s="217" t="s">
        <v>186</v>
      </c>
      <c r="E805" s="39"/>
      <c r="F805" s="218" t="s">
        <v>195</v>
      </c>
      <c r="G805" s="39"/>
      <c r="H805" s="39"/>
      <c r="I805" s="219"/>
      <c r="J805" s="39"/>
      <c r="K805" s="39"/>
      <c r="L805" s="43"/>
      <c r="M805" s="220"/>
      <c r="N805" s="221"/>
      <c r="O805" s="83"/>
      <c r="P805" s="83"/>
      <c r="Q805" s="83"/>
      <c r="R805" s="83"/>
      <c r="S805" s="83"/>
      <c r="T805" s="84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16" t="s">
        <v>186</v>
      </c>
      <c r="AU805" s="16" t="s">
        <v>183</v>
      </c>
    </row>
    <row r="806" s="2" customFormat="1" ht="16.5" customHeight="1">
      <c r="A806" s="37"/>
      <c r="B806" s="38"/>
      <c r="C806" s="203" t="s">
        <v>941</v>
      </c>
      <c r="D806" s="203" t="s">
        <v>177</v>
      </c>
      <c r="E806" s="204" t="s">
        <v>192</v>
      </c>
      <c r="F806" s="205" t="s">
        <v>193</v>
      </c>
      <c r="G806" s="206" t="s">
        <v>180</v>
      </c>
      <c r="H806" s="207">
        <v>1.02</v>
      </c>
      <c r="I806" s="208"/>
      <c r="J806" s="209">
        <f>ROUND(I806*H806,2)</f>
        <v>0</v>
      </c>
      <c r="K806" s="205" t="s">
        <v>181</v>
      </c>
      <c r="L806" s="210"/>
      <c r="M806" s="211" t="s">
        <v>19</v>
      </c>
      <c r="N806" s="212" t="s">
        <v>47</v>
      </c>
      <c r="O806" s="83"/>
      <c r="P806" s="213">
        <f>O806*H806</f>
        <v>0</v>
      </c>
      <c r="Q806" s="213">
        <v>0</v>
      </c>
      <c r="R806" s="213">
        <f>Q806*H806</f>
        <v>0</v>
      </c>
      <c r="S806" s="213">
        <v>0</v>
      </c>
      <c r="T806" s="214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215" t="s">
        <v>182</v>
      </c>
      <c r="AT806" s="215" t="s">
        <v>177</v>
      </c>
      <c r="AU806" s="215" t="s">
        <v>183</v>
      </c>
      <c r="AY806" s="16" t="s">
        <v>172</v>
      </c>
      <c r="BE806" s="216">
        <f>IF(N806="základní",J806,0)</f>
        <v>0</v>
      </c>
      <c r="BF806" s="216">
        <f>IF(N806="snížená",J806,0)</f>
        <v>0</v>
      </c>
      <c r="BG806" s="216">
        <f>IF(N806="zákl. přenesená",J806,0)</f>
        <v>0</v>
      </c>
      <c r="BH806" s="216">
        <f>IF(N806="sníž. přenesená",J806,0)</f>
        <v>0</v>
      </c>
      <c r="BI806" s="216">
        <f>IF(N806="nulová",J806,0)</f>
        <v>0</v>
      </c>
      <c r="BJ806" s="16" t="s">
        <v>84</v>
      </c>
      <c r="BK806" s="216">
        <f>ROUND(I806*H806,2)</f>
        <v>0</v>
      </c>
      <c r="BL806" s="16" t="s">
        <v>184</v>
      </c>
      <c r="BM806" s="215" t="s">
        <v>942</v>
      </c>
    </row>
    <row r="807" s="2" customFormat="1">
      <c r="A807" s="37"/>
      <c r="B807" s="38"/>
      <c r="C807" s="39"/>
      <c r="D807" s="217" t="s">
        <v>186</v>
      </c>
      <c r="E807" s="39"/>
      <c r="F807" s="218" t="s">
        <v>195</v>
      </c>
      <c r="G807" s="39"/>
      <c r="H807" s="39"/>
      <c r="I807" s="219"/>
      <c r="J807" s="39"/>
      <c r="K807" s="39"/>
      <c r="L807" s="43"/>
      <c r="M807" s="220"/>
      <c r="N807" s="221"/>
      <c r="O807" s="83"/>
      <c r="P807" s="83"/>
      <c r="Q807" s="83"/>
      <c r="R807" s="83"/>
      <c r="S807" s="83"/>
      <c r="T807" s="84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T807" s="16" t="s">
        <v>186</v>
      </c>
      <c r="AU807" s="16" t="s">
        <v>183</v>
      </c>
    </row>
    <row r="808" s="12" customFormat="1" ht="20.88" customHeight="1">
      <c r="A808" s="12"/>
      <c r="B808" s="187"/>
      <c r="C808" s="188"/>
      <c r="D808" s="189" t="s">
        <v>75</v>
      </c>
      <c r="E808" s="201" t="s">
        <v>175</v>
      </c>
      <c r="F808" s="201" t="s">
        <v>176</v>
      </c>
      <c r="G808" s="188"/>
      <c r="H808" s="188"/>
      <c r="I808" s="191"/>
      <c r="J808" s="202">
        <f>BK808</f>
        <v>0</v>
      </c>
      <c r="K808" s="188"/>
      <c r="L808" s="193"/>
      <c r="M808" s="194"/>
      <c r="N808" s="195"/>
      <c r="O808" s="195"/>
      <c r="P808" s="196">
        <f>SUM(P809:P816)</f>
        <v>0</v>
      </c>
      <c r="Q808" s="195"/>
      <c r="R808" s="196">
        <f>SUM(R809:R816)</f>
        <v>0</v>
      </c>
      <c r="S808" s="195"/>
      <c r="T808" s="197">
        <f>SUM(T809:T816)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198" t="s">
        <v>84</v>
      </c>
      <c r="AT808" s="199" t="s">
        <v>75</v>
      </c>
      <c r="AU808" s="199" t="s">
        <v>86</v>
      </c>
      <c r="AY808" s="198" t="s">
        <v>172</v>
      </c>
      <c r="BK808" s="200">
        <f>SUM(BK809:BK816)</f>
        <v>0</v>
      </c>
    </row>
    <row r="809" s="2" customFormat="1" ht="16.5" customHeight="1">
      <c r="A809" s="37"/>
      <c r="B809" s="38"/>
      <c r="C809" s="203" t="s">
        <v>943</v>
      </c>
      <c r="D809" s="203" t="s">
        <v>177</v>
      </c>
      <c r="E809" s="204" t="s">
        <v>178</v>
      </c>
      <c r="F809" s="205" t="s">
        <v>179</v>
      </c>
      <c r="G809" s="206" t="s">
        <v>180</v>
      </c>
      <c r="H809" s="207">
        <v>2</v>
      </c>
      <c r="I809" s="208"/>
      <c r="J809" s="209">
        <f>ROUND(I809*H809,2)</f>
        <v>0</v>
      </c>
      <c r="K809" s="205" t="s">
        <v>181</v>
      </c>
      <c r="L809" s="210"/>
      <c r="M809" s="211" t="s">
        <v>19</v>
      </c>
      <c r="N809" s="212" t="s">
        <v>47</v>
      </c>
      <c r="O809" s="83"/>
      <c r="P809" s="213">
        <f>O809*H809</f>
        <v>0</v>
      </c>
      <c r="Q809" s="213">
        <v>0</v>
      </c>
      <c r="R809" s="213">
        <f>Q809*H809</f>
        <v>0</v>
      </c>
      <c r="S809" s="213">
        <v>0</v>
      </c>
      <c r="T809" s="214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215" t="s">
        <v>182</v>
      </c>
      <c r="AT809" s="215" t="s">
        <v>177</v>
      </c>
      <c r="AU809" s="215" t="s">
        <v>183</v>
      </c>
      <c r="AY809" s="16" t="s">
        <v>172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6" t="s">
        <v>84</v>
      </c>
      <c r="BK809" s="216">
        <f>ROUND(I809*H809,2)</f>
        <v>0</v>
      </c>
      <c r="BL809" s="16" t="s">
        <v>184</v>
      </c>
      <c r="BM809" s="215" t="s">
        <v>944</v>
      </c>
    </row>
    <row r="810" s="2" customFormat="1">
      <c r="A810" s="37"/>
      <c r="B810" s="38"/>
      <c r="C810" s="39"/>
      <c r="D810" s="217" t="s">
        <v>186</v>
      </c>
      <c r="E810" s="39"/>
      <c r="F810" s="218" t="s">
        <v>187</v>
      </c>
      <c r="G810" s="39"/>
      <c r="H810" s="39"/>
      <c r="I810" s="219"/>
      <c r="J810" s="39"/>
      <c r="K810" s="39"/>
      <c r="L810" s="43"/>
      <c r="M810" s="220"/>
      <c r="N810" s="221"/>
      <c r="O810" s="83"/>
      <c r="P810" s="83"/>
      <c r="Q810" s="83"/>
      <c r="R810" s="83"/>
      <c r="S810" s="83"/>
      <c r="T810" s="84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16" t="s">
        <v>186</v>
      </c>
      <c r="AU810" s="16" t="s">
        <v>183</v>
      </c>
    </row>
    <row r="811" s="2" customFormat="1" ht="24.15" customHeight="1">
      <c r="A811" s="37"/>
      <c r="B811" s="38"/>
      <c r="C811" s="203" t="s">
        <v>945</v>
      </c>
      <c r="D811" s="203" t="s">
        <v>177</v>
      </c>
      <c r="E811" s="204" t="s">
        <v>188</v>
      </c>
      <c r="F811" s="205" t="s">
        <v>189</v>
      </c>
      <c r="G811" s="206" t="s">
        <v>180</v>
      </c>
      <c r="H811" s="207">
        <v>2</v>
      </c>
      <c r="I811" s="208"/>
      <c r="J811" s="209">
        <f>ROUND(I811*H811,2)</f>
        <v>0</v>
      </c>
      <c r="K811" s="205" t="s">
        <v>181</v>
      </c>
      <c r="L811" s="210"/>
      <c r="M811" s="211" t="s">
        <v>19</v>
      </c>
      <c r="N811" s="212" t="s">
        <v>47</v>
      </c>
      <c r="O811" s="83"/>
      <c r="P811" s="213">
        <f>O811*H811</f>
        <v>0</v>
      </c>
      <c r="Q811" s="213">
        <v>0</v>
      </c>
      <c r="R811" s="213">
        <f>Q811*H811</f>
        <v>0</v>
      </c>
      <c r="S811" s="213">
        <v>0</v>
      </c>
      <c r="T811" s="214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215" t="s">
        <v>182</v>
      </c>
      <c r="AT811" s="215" t="s">
        <v>177</v>
      </c>
      <c r="AU811" s="215" t="s">
        <v>183</v>
      </c>
      <c r="AY811" s="16" t="s">
        <v>172</v>
      </c>
      <c r="BE811" s="216">
        <f>IF(N811="základní",J811,0)</f>
        <v>0</v>
      </c>
      <c r="BF811" s="216">
        <f>IF(N811="snížená",J811,0)</f>
        <v>0</v>
      </c>
      <c r="BG811" s="216">
        <f>IF(N811="zákl. přenesená",J811,0)</f>
        <v>0</v>
      </c>
      <c r="BH811" s="216">
        <f>IF(N811="sníž. přenesená",J811,0)</f>
        <v>0</v>
      </c>
      <c r="BI811" s="216">
        <f>IF(N811="nulová",J811,0)</f>
        <v>0</v>
      </c>
      <c r="BJ811" s="16" t="s">
        <v>84</v>
      </c>
      <c r="BK811" s="216">
        <f>ROUND(I811*H811,2)</f>
        <v>0</v>
      </c>
      <c r="BL811" s="16" t="s">
        <v>184</v>
      </c>
      <c r="BM811" s="215" t="s">
        <v>946</v>
      </c>
    </row>
    <row r="812" s="2" customFormat="1">
      <c r="A812" s="37"/>
      <c r="B812" s="38"/>
      <c r="C812" s="39"/>
      <c r="D812" s="217" t="s">
        <v>186</v>
      </c>
      <c r="E812" s="39"/>
      <c r="F812" s="218" t="s">
        <v>191</v>
      </c>
      <c r="G812" s="39"/>
      <c r="H812" s="39"/>
      <c r="I812" s="219"/>
      <c r="J812" s="39"/>
      <c r="K812" s="39"/>
      <c r="L812" s="43"/>
      <c r="M812" s="220"/>
      <c r="N812" s="221"/>
      <c r="O812" s="83"/>
      <c r="P812" s="83"/>
      <c r="Q812" s="83"/>
      <c r="R812" s="83"/>
      <c r="S812" s="83"/>
      <c r="T812" s="84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6" t="s">
        <v>186</v>
      </c>
      <c r="AU812" s="16" t="s">
        <v>183</v>
      </c>
    </row>
    <row r="813" s="2" customFormat="1" ht="16.5" customHeight="1">
      <c r="A813" s="37"/>
      <c r="B813" s="38"/>
      <c r="C813" s="203" t="s">
        <v>947</v>
      </c>
      <c r="D813" s="203" t="s">
        <v>177</v>
      </c>
      <c r="E813" s="204" t="s">
        <v>192</v>
      </c>
      <c r="F813" s="205" t="s">
        <v>193</v>
      </c>
      <c r="G813" s="206" t="s">
        <v>180</v>
      </c>
      <c r="H813" s="207">
        <v>1.8200000000000001</v>
      </c>
      <c r="I813" s="208"/>
      <c r="J813" s="209">
        <f>ROUND(I813*H813,2)</f>
        <v>0</v>
      </c>
      <c r="K813" s="205" t="s">
        <v>181</v>
      </c>
      <c r="L813" s="210"/>
      <c r="M813" s="211" t="s">
        <v>19</v>
      </c>
      <c r="N813" s="212" t="s">
        <v>47</v>
      </c>
      <c r="O813" s="83"/>
      <c r="P813" s="213">
        <f>O813*H813</f>
        <v>0</v>
      </c>
      <c r="Q813" s="213">
        <v>0</v>
      </c>
      <c r="R813" s="213">
        <f>Q813*H813</f>
        <v>0</v>
      </c>
      <c r="S813" s="213">
        <v>0</v>
      </c>
      <c r="T813" s="214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215" t="s">
        <v>182</v>
      </c>
      <c r="AT813" s="215" t="s">
        <v>177</v>
      </c>
      <c r="AU813" s="215" t="s">
        <v>183</v>
      </c>
      <c r="AY813" s="16" t="s">
        <v>172</v>
      </c>
      <c r="BE813" s="216">
        <f>IF(N813="základní",J813,0)</f>
        <v>0</v>
      </c>
      <c r="BF813" s="216">
        <f>IF(N813="snížená",J813,0)</f>
        <v>0</v>
      </c>
      <c r="BG813" s="216">
        <f>IF(N813="zákl. přenesená",J813,0)</f>
        <v>0</v>
      </c>
      <c r="BH813" s="216">
        <f>IF(N813="sníž. přenesená",J813,0)</f>
        <v>0</v>
      </c>
      <c r="BI813" s="216">
        <f>IF(N813="nulová",J813,0)</f>
        <v>0</v>
      </c>
      <c r="BJ813" s="16" t="s">
        <v>84</v>
      </c>
      <c r="BK813" s="216">
        <f>ROUND(I813*H813,2)</f>
        <v>0</v>
      </c>
      <c r="BL813" s="16" t="s">
        <v>184</v>
      </c>
      <c r="BM813" s="215" t="s">
        <v>948</v>
      </c>
    </row>
    <row r="814" s="2" customFormat="1">
      <c r="A814" s="37"/>
      <c r="B814" s="38"/>
      <c r="C814" s="39"/>
      <c r="D814" s="217" t="s">
        <v>186</v>
      </c>
      <c r="E814" s="39"/>
      <c r="F814" s="218" t="s">
        <v>195</v>
      </c>
      <c r="G814" s="39"/>
      <c r="H814" s="39"/>
      <c r="I814" s="219"/>
      <c r="J814" s="39"/>
      <c r="K814" s="39"/>
      <c r="L814" s="43"/>
      <c r="M814" s="220"/>
      <c r="N814" s="221"/>
      <c r="O814" s="83"/>
      <c r="P814" s="83"/>
      <c r="Q814" s="83"/>
      <c r="R814" s="83"/>
      <c r="S814" s="83"/>
      <c r="T814" s="84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186</v>
      </c>
      <c r="AU814" s="16" t="s">
        <v>183</v>
      </c>
    </row>
    <row r="815" s="2" customFormat="1" ht="16.5" customHeight="1">
      <c r="A815" s="37"/>
      <c r="B815" s="38"/>
      <c r="C815" s="203" t="s">
        <v>949</v>
      </c>
      <c r="D815" s="203" t="s">
        <v>177</v>
      </c>
      <c r="E815" s="204" t="s">
        <v>192</v>
      </c>
      <c r="F815" s="205" t="s">
        <v>193</v>
      </c>
      <c r="G815" s="206" t="s">
        <v>180</v>
      </c>
      <c r="H815" s="207">
        <v>1.8200000000000001</v>
      </c>
      <c r="I815" s="208"/>
      <c r="J815" s="209">
        <f>ROUND(I815*H815,2)</f>
        <v>0</v>
      </c>
      <c r="K815" s="205" t="s">
        <v>181</v>
      </c>
      <c r="L815" s="210"/>
      <c r="M815" s="211" t="s">
        <v>19</v>
      </c>
      <c r="N815" s="212" t="s">
        <v>47</v>
      </c>
      <c r="O815" s="83"/>
      <c r="P815" s="213">
        <f>O815*H815</f>
        <v>0</v>
      </c>
      <c r="Q815" s="213">
        <v>0</v>
      </c>
      <c r="R815" s="213">
        <f>Q815*H815</f>
        <v>0</v>
      </c>
      <c r="S815" s="213">
        <v>0</v>
      </c>
      <c r="T815" s="214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215" t="s">
        <v>182</v>
      </c>
      <c r="AT815" s="215" t="s">
        <v>177</v>
      </c>
      <c r="AU815" s="215" t="s">
        <v>183</v>
      </c>
      <c r="AY815" s="16" t="s">
        <v>172</v>
      </c>
      <c r="BE815" s="216">
        <f>IF(N815="základní",J815,0)</f>
        <v>0</v>
      </c>
      <c r="BF815" s="216">
        <f>IF(N815="snížená",J815,0)</f>
        <v>0</v>
      </c>
      <c r="BG815" s="216">
        <f>IF(N815="zákl. přenesená",J815,0)</f>
        <v>0</v>
      </c>
      <c r="BH815" s="216">
        <f>IF(N815="sníž. přenesená",J815,0)</f>
        <v>0</v>
      </c>
      <c r="BI815" s="216">
        <f>IF(N815="nulová",J815,0)</f>
        <v>0</v>
      </c>
      <c r="BJ815" s="16" t="s">
        <v>84</v>
      </c>
      <c r="BK815" s="216">
        <f>ROUND(I815*H815,2)</f>
        <v>0</v>
      </c>
      <c r="BL815" s="16" t="s">
        <v>184</v>
      </c>
      <c r="BM815" s="215" t="s">
        <v>950</v>
      </c>
    </row>
    <row r="816" s="2" customFormat="1">
      <c r="A816" s="37"/>
      <c r="B816" s="38"/>
      <c r="C816" s="39"/>
      <c r="D816" s="217" t="s">
        <v>186</v>
      </c>
      <c r="E816" s="39"/>
      <c r="F816" s="218" t="s">
        <v>195</v>
      </c>
      <c r="G816" s="39"/>
      <c r="H816" s="39"/>
      <c r="I816" s="219"/>
      <c r="J816" s="39"/>
      <c r="K816" s="39"/>
      <c r="L816" s="43"/>
      <c r="M816" s="220"/>
      <c r="N816" s="221"/>
      <c r="O816" s="83"/>
      <c r="P816" s="83"/>
      <c r="Q816" s="83"/>
      <c r="R816" s="83"/>
      <c r="S816" s="83"/>
      <c r="T816" s="84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16" t="s">
        <v>186</v>
      </c>
      <c r="AU816" s="16" t="s">
        <v>183</v>
      </c>
    </row>
    <row r="817" s="12" customFormat="1" ht="20.88" customHeight="1">
      <c r="A817" s="12"/>
      <c r="B817" s="187"/>
      <c r="C817" s="188"/>
      <c r="D817" s="189" t="s">
        <v>75</v>
      </c>
      <c r="E817" s="201" t="s">
        <v>458</v>
      </c>
      <c r="F817" s="201" t="s">
        <v>459</v>
      </c>
      <c r="G817" s="188"/>
      <c r="H817" s="188"/>
      <c r="I817" s="191"/>
      <c r="J817" s="202">
        <f>BK817</f>
        <v>0</v>
      </c>
      <c r="K817" s="188"/>
      <c r="L817" s="193"/>
      <c r="M817" s="194"/>
      <c r="N817" s="195"/>
      <c r="O817" s="195"/>
      <c r="P817" s="196">
        <f>SUM(P818:P819)</f>
        <v>0</v>
      </c>
      <c r="Q817" s="195"/>
      <c r="R817" s="196">
        <f>SUM(R818:R819)</f>
        <v>0</v>
      </c>
      <c r="S817" s="195"/>
      <c r="T817" s="197">
        <f>SUM(T818:T819)</f>
        <v>0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198" t="s">
        <v>84</v>
      </c>
      <c r="AT817" s="199" t="s">
        <v>75</v>
      </c>
      <c r="AU817" s="199" t="s">
        <v>86</v>
      </c>
      <c r="AY817" s="198" t="s">
        <v>172</v>
      </c>
      <c r="BK817" s="200">
        <f>SUM(BK818:BK819)</f>
        <v>0</v>
      </c>
    </row>
    <row r="818" s="2" customFormat="1" ht="24.15" customHeight="1">
      <c r="A818" s="37"/>
      <c r="B818" s="38"/>
      <c r="C818" s="203" t="s">
        <v>951</v>
      </c>
      <c r="D818" s="203" t="s">
        <v>177</v>
      </c>
      <c r="E818" s="204" t="s">
        <v>188</v>
      </c>
      <c r="F818" s="205" t="s">
        <v>189</v>
      </c>
      <c r="G818" s="206" t="s">
        <v>180</v>
      </c>
      <c r="H818" s="207">
        <v>8</v>
      </c>
      <c r="I818" s="208"/>
      <c r="J818" s="209">
        <f>ROUND(I818*H818,2)</f>
        <v>0</v>
      </c>
      <c r="K818" s="205" t="s">
        <v>181</v>
      </c>
      <c r="L818" s="210"/>
      <c r="M818" s="211" t="s">
        <v>19</v>
      </c>
      <c r="N818" s="212" t="s">
        <v>47</v>
      </c>
      <c r="O818" s="83"/>
      <c r="P818" s="213">
        <f>O818*H818</f>
        <v>0</v>
      </c>
      <c r="Q818" s="213">
        <v>0</v>
      </c>
      <c r="R818" s="213">
        <f>Q818*H818</f>
        <v>0</v>
      </c>
      <c r="S818" s="213">
        <v>0</v>
      </c>
      <c r="T818" s="214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215" t="s">
        <v>182</v>
      </c>
      <c r="AT818" s="215" t="s">
        <v>177</v>
      </c>
      <c r="AU818" s="215" t="s">
        <v>183</v>
      </c>
      <c r="AY818" s="16" t="s">
        <v>172</v>
      </c>
      <c r="BE818" s="216">
        <f>IF(N818="základní",J818,0)</f>
        <v>0</v>
      </c>
      <c r="BF818" s="216">
        <f>IF(N818="snížená",J818,0)</f>
        <v>0</v>
      </c>
      <c r="BG818" s="216">
        <f>IF(N818="zákl. přenesená",J818,0)</f>
        <v>0</v>
      </c>
      <c r="BH818" s="216">
        <f>IF(N818="sníž. přenesená",J818,0)</f>
        <v>0</v>
      </c>
      <c r="BI818" s="216">
        <f>IF(N818="nulová",J818,0)</f>
        <v>0</v>
      </c>
      <c r="BJ818" s="16" t="s">
        <v>84</v>
      </c>
      <c r="BK818" s="216">
        <f>ROUND(I818*H818,2)</f>
        <v>0</v>
      </c>
      <c r="BL818" s="16" t="s">
        <v>184</v>
      </c>
      <c r="BM818" s="215" t="s">
        <v>952</v>
      </c>
    </row>
    <row r="819" s="2" customFormat="1">
      <c r="A819" s="37"/>
      <c r="B819" s="38"/>
      <c r="C819" s="39"/>
      <c r="D819" s="217" t="s">
        <v>186</v>
      </c>
      <c r="E819" s="39"/>
      <c r="F819" s="218" t="s">
        <v>191</v>
      </c>
      <c r="G819" s="39"/>
      <c r="H819" s="39"/>
      <c r="I819" s="219"/>
      <c r="J819" s="39"/>
      <c r="K819" s="39"/>
      <c r="L819" s="43"/>
      <c r="M819" s="220"/>
      <c r="N819" s="221"/>
      <c r="O819" s="83"/>
      <c r="P819" s="83"/>
      <c r="Q819" s="83"/>
      <c r="R819" s="83"/>
      <c r="S819" s="83"/>
      <c r="T819" s="84"/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T819" s="16" t="s">
        <v>186</v>
      </c>
      <c r="AU819" s="16" t="s">
        <v>183</v>
      </c>
    </row>
    <row r="820" s="12" customFormat="1" ht="20.88" customHeight="1">
      <c r="A820" s="12"/>
      <c r="B820" s="187"/>
      <c r="C820" s="188"/>
      <c r="D820" s="189" t="s">
        <v>75</v>
      </c>
      <c r="E820" s="201" t="s">
        <v>242</v>
      </c>
      <c r="F820" s="201" t="s">
        <v>243</v>
      </c>
      <c r="G820" s="188"/>
      <c r="H820" s="188"/>
      <c r="I820" s="191"/>
      <c r="J820" s="202">
        <f>BK820</f>
        <v>0</v>
      </c>
      <c r="K820" s="188"/>
      <c r="L820" s="193"/>
      <c r="M820" s="194"/>
      <c r="N820" s="195"/>
      <c r="O820" s="195"/>
      <c r="P820" s="196">
        <f>P821</f>
        <v>0</v>
      </c>
      <c r="Q820" s="195"/>
      <c r="R820" s="196">
        <f>R821</f>
        <v>0</v>
      </c>
      <c r="S820" s="195"/>
      <c r="T820" s="197">
        <f>T821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198" t="s">
        <v>84</v>
      </c>
      <c r="AT820" s="199" t="s">
        <v>75</v>
      </c>
      <c r="AU820" s="199" t="s">
        <v>86</v>
      </c>
      <c r="AY820" s="198" t="s">
        <v>172</v>
      </c>
      <c r="BK820" s="200">
        <f>BK821</f>
        <v>0</v>
      </c>
    </row>
    <row r="821" s="2" customFormat="1" ht="24.15" customHeight="1">
      <c r="A821" s="37"/>
      <c r="B821" s="38"/>
      <c r="C821" s="203" t="s">
        <v>953</v>
      </c>
      <c r="D821" s="203" t="s">
        <v>177</v>
      </c>
      <c r="E821" s="204" t="s">
        <v>263</v>
      </c>
      <c r="F821" s="205" t="s">
        <v>264</v>
      </c>
      <c r="G821" s="206" t="s">
        <v>180</v>
      </c>
      <c r="H821" s="207">
        <v>10</v>
      </c>
      <c r="I821" s="208"/>
      <c r="J821" s="209">
        <f>ROUND(I821*H821,2)</f>
        <v>0</v>
      </c>
      <c r="K821" s="205" t="s">
        <v>181</v>
      </c>
      <c r="L821" s="210"/>
      <c r="M821" s="211" t="s">
        <v>19</v>
      </c>
      <c r="N821" s="212" t="s">
        <v>47</v>
      </c>
      <c r="O821" s="83"/>
      <c r="P821" s="213">
        <f>O821*H821</f>
        <v>0</v>
      </c>
      <c r="Q821" s="213">
        <v>0</v>
      </c>
      <c r="R821" s="213">
        <f>Q821*H821</f>
        <v>0</v>
      </c>
      <c r="S821" s="213">
        <v>0</v>
      </c>
      <c r="T821" s="214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215" t="s">
        <v>182</v>
      </c>
      <c r="AT821" s="215" t="s">
        <v>177</v>
      </c>
      <c r="AU821" s="215" t="s">
        <v>183</v>
      </c>
      <c r="AY821" s="16" t="s">
        <v>172</v>
      </c>
      <c r="BE821" s="216">
        <f>IF(N821="základní",J821,0)</f>
        <v>0</v>
      </c>
      <c r="BF821" s="216">
        <f>IF(N821="snížená",J821,0)</f>
        <v>0</v>
      </c>
      <c r="BG821" s="216">
        <f>IF(N821="zákl. přenesená",J821,0)</f>
        <v>0</v>
      </c>
      <c r="BH821" s="216">
        <f>IF(N821="sníž. přenesená",J821,0)</f>
        <v>0</v>
      </c>
      <c r="BI821" s="216">
        <f>IF(N821="nulová",J821,0)</f>
        <v>0</v>
      </c>
      <c r="BJ821" s="16" t="s">
        <v>84</v>
      </c>
      <c r="BK821" s="216">
        <f>ROUND(I821*H821,2)</f>
        <v>0</v>
      </c>
      <c r="BL821" s="16" t="s">
        <v>184</v>
      </c>
      <c r="BM821" s="215" t="s">
        <v>954</v>
      </c>
    </row>
    <row r="822" s="12" customFormat="1" ht="22.8" customHeight="1">
      <c r="A822" s="12"/>
      <c r="B822" s="187"/>
      <c r="C822" s="188"/>
      <c r="D822" s="189" t="s">
        <v>75</v>
      </c>
      <c r="E822" s="201" t="s">
        <v>955</v>
      </c>
      <c r="F822" s="201" t="s">
        <v>956</v>
      </c>
      <c r="G822" s="188"/>
      <c r="H822" s="188"/>
      <c r="I822" s="191"/>
      <c r="J822" s="202">
        <f>BK822</f>
        <v>0</v>
      </c>
      <c r="K822" s="188"/>
      <c r="L822" s="193"/>
      <c r="M822" s="194"/>
      <c r="N822" s="195"/>
      <c r="O822" s="195"/>
      <c r="P822" s="196">
        <f>P823+P828+P837</f>
        <v>0</v>
      </c>
      <c r="Q822" s="195"/>
      <c r="R822" s="196">
        <f>R823+R828+R837</f>
        <v>0</v>
      </c>
      <c r="S822" s="195"/>
      <c r="T822" s="197">
        <f>T823+T828+T837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198" t="s">
        <v>84</v>
      </c>
      <c r="AT822" s="199" t="s">
        <v>75</v>
      </c>
      <c r="AU822" s="199" t="s">
        <v>84</v>
      </c>
      <c r="AY822" s="198" t="s">
        <v>172</v>
      </c>
      <c r="BK822" s="200">
        <f>BK823+BK828+BK837</f>
        <v>0</v>
      </c>
    </row>
    <row r="823" s="12" customFormat="1" ht="20.88" customHeight="1">
      <c r="A823" s="12"/>
      <c r="B823" s="187"/>
      <c r="C823" s="188"/>
      <c r="D823" s="189" t="s">
        <v>75</v>
      </c>
      <c r="E823" s="201" t="s">
        <v>175</v>
      </c>
      <c r="F823" s="201" t="s">
        <v>176</v>
      </c>
      <c r="G823" s="188"/>
      <c r="H823" s="188"/>
      <c r="I823" s="191"/>
      <c r="J823" s="202">
        <f>BK823</f>
        <v>0</v>
      </c>
      <c r="K823" s="188"/>
      <c r="L823" s="193"/>
      <c r="M823" s="194"/>
      <c r="N823" s="195"/>
      <c r="O823" s="195"/>
      <c r="P823" s="196">
        <f>SUM(P824:P827)</f>
        <v>0</v>
      </c>
      <c r="Q823" s="195"/>
      <c r="R823" s="196">
        <f>SUM(R824:R827)</f>
        <v>0</v>
      </c>
      <c r="S823" s="195"/>
      <c r="T823" s="197">
        <f>SUM(T824:T827)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198" t="s">
        <v>84</v>
      </c>
      <c r="AT823" s="199" t="s">
        <v>75</v>
      </c>
      <c r="AU823" s="199" t="s">
        <v>86</v>
      </c>
      <c r="AY823" s="198" t="s">
        <v>172</v>
      </c>
      <c r="BK823" s="200">
        <f>SUM(BK824:BK827)</f>
        <v>0</v>
      </c>
    </row>
    <row r="824" s="2" customFormat="1" ht="16.5" customHeight="1">
      <c r="A824" s="37"/>
      <c r="B824" s="38"/>
      <c r="C824" s="203" t="s">
        <v>957</v>
      </c>
      <c r="D824" s="203" t="s">
        <v>177</v>
      </c>
      <c r="E824" s="204" t="s">
        <v>958</v>
      </c>
      <c r="F824" s="205" t="s">
        <v>257</v>
      </c>
      <c r="G824" s="206" t="s">
        <v>180</v>
      </c>
      <c r="H824" s="207">
        <v>1</v>
      </c>
      <c r="I824" s="208"/>
      <c r="J824" s="209">
        <f>ROUND(I824*H824,2)</f>
        <v>0</v>
      </c>
      <c r="K824" s="205" t="s">
        <v>181</v>
      </c>
      <c r="L824" s="210"/>
      <c r="M824" s="211" t="s">
        <v>19</v>
      </c>
      <c r="N824" s="212" t="s">
        <v>47</v>
      </c>
      <c r="O824" s="83"/>
      <c r="P824" s="213">
        <f>O824*H824</f>
        <v>0</v>
      </c>
      <c r="Q824" s="213">
        <v>0</v>
      </c>
      <c r="R824" s="213">
        <f>Q824*H824</f>
        <v>0</v>
      </c>
      <c r="S824" s="213">
        <v>0</v>
      </c>
      <c r="T824" s="214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215" t="s">
        <v>182</v>
      </c>
      <c r="AT824" s="215" t="s">
        <v>177</v>
      </c>
      <c r="AU824" s="215" t="s">
        <v>183</v>
      </c>
      <c r="AY824" s="16" t="s">
        <v>172</v>
      </c>
      <c r="BE824" s="216">
        <f>IF(N824="základní",J824,0)</f>
        <v>0</v>
      </c>
      <c r="BF824" s="216">
        <f>IF(N824="snížená",J824,0)</f>
        <v>0</v>
      </c>
      <c r="BG824" s="216">
        <f>IF(N824="zákl. přenesená",J824,0)</f>
        <v>0</v>
      </c>
      <c r="BH824" s="216">
        <f>IF(N824="sníž. přenesená",J824,0)</f>
        <v>0</v>
      </c>
      <c r="BI824" s="216">
        <f>IF(N824="nulová",J824,0)</f>
        <v>0</v>
      </c>
      <c r="BJ824" s="16" t="s">
        <v>84</v>
      </c>
      <c r="BK824" s="216">
        <f>ROUND(I824*H824,2)</f>
        <v>0</v>
      </c>
      <c r="BL824" s="16" t="s">
        <v>184</v>
      </c>
      <c r="BM824" s="215" t="s">
        <v>959</v>
      </c>
    </row>
    <row r="825" s="2" customFormat="1">
      <c r="A825" s="37"/>
      <c r="B825" s="38"/>
      <c r="C825" s="39"/>
      <c r="D825" s="217" t="s">
        <v>186</v>
      </c>
      <c r="E825" s="39"/>
      <c r="F825" s="218" t="s">
        <v>222</v>
      </c>
      <c r="G825" s="39"/>
      <c r="H825" s="39"/>
      <c r="I825" s="219"/>
      <c r="J825" s="39"/>
      <c r="K825" s="39"/>
      <c r="L825" s="43"/>
      <c r="M825" s="220"/>
      <c r="N825" s="221"/>
      <c r="O825" s="83"/>
      <c r="P825" s="83"/>
      <c r="Q825" s="83"/>
      <c r="R825" s="83"/>
      <c r="S825" s="83"/>
      <c r="T825" s="84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16" t="s">
        <v>186</v>
      </c>
      <c r="AU825" s="16" t="s">
        <v>183</v>
      </c>
    </row>
    <row r="826" s="2" customFormat="1" ht="16.5" customHeight="1">
      <c r="A826" s="37"/>
      <c r="B826" s="38"/>
      <c r="C826" s="203" t="s">
        <v>960</v>
      </c>
      <c r="D826" s="203" t="s">
        <v>177</v>
      </c>
      <c r="E826" s="204" t="s">
        <v>192</v>
      </c>
      <c r="F826" s="205" t="s">
        <v>193</v>
      </c>
      <c r="G826" s="206" t="s">
        <v>180</v>
      </c>
      <c r="H826" s="207">
        <v>1.52</v>
      </c>
      <c r="I826" s="208"/>
      <c r="J826" s="209">
        <f>ROUND(I826*H826,2)</f>
        <v>0</v>
      </c>
      <c r="K826" s="205" t="s">
        <v>181</v>
      </c>
      <c r="L826" s="210"/>
      <c r="M826" s="211" t="s">
        <v>19</v>
      </c>
      <c r="N826" s="212" t="s">
        <v>47</v>
      </c>
      <c r="O826" s="83"/>
      <c r="P826" s="213">
        <f>O826*H826</f>
        <v>0</v>
      </c>
      <c r="Q826" s="213">
        <v>0</v>
      </c>
      <c r="R826" s="213">
        <f>Q826*H826</f>
        <v>0</v>
      </c>
      <c r="S826" s="213">
        <v>0</v>
      </c>
      <c r="T826" s="214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215" t="s">
        <v>182</v>
      </c>
      <c r="AT826" s="215" t="s">
        <v>177</v>
      </c>
      <c r="AU826" s="215" t="s">
        <v>183</v>
      </c>
      <c r="AY826" s="16" t="s">
        <v>172</v>
      </c>
      <c r="BE826" s="216">
        <f>IF(N826="základní",J826,0)</f>
        <v>0</v>
      </c>
      <c r="BF826" s="216">
        <f>IF(N826="snížená",J826,0)</f>
        <v>0</v>
      </c>
      <c r="BG826" s="216">
        <f>IF(N826="zákl. přenesená",J826,0)</f>
        <v>0</v>
      </c>
      <c r="BH826" s="216">
        <f>IF(N826="sníž. přenesená",J826,0)</f>
        <v>0</v>
      </c>
      <c r="BI826" s="216">
        <f>IF(N826="nulová",J826,0)</f>
        <v>0</v>
      </c>
      <c r="BJ826" s="16" t="s">
        <v>84</v>
      </c>
      <c r="BK826" s="216">
        <f>ROUND(I826*H826,2)</f>
        <v>0</v>
      </c>
      <c r="BL826" s="16" t="s">
        <v>184</v>
      </c>
      <c r="BM826" s="215" t="s">
        <v>961</v>
      </c>
    </row>
    <row r="827" s="2" customFormat="1">
      <c r="A827" s="37"/>
      <c r="B827" s="38"/>
      <c r="C827" s="39"/>
      <c r="D827" s="217" t="s">
        <v>186</v>
      </c>
      <c r="E827" s="39"/>
      <c r="F827" s="218" t="s">
        <v>195</v>
      </c>
      <c r="G827" s="39"/>
      <c r="H827" s="39"/>
      <c r="I827" s="219"/>
      <c r="J827" s="39"/>
      <c r="K827" s="39"/>
      <c r="L827" s="43"/>
      <c r="M827" s="220"/>
      <c r="N827" s="221"/>
      <c r="O827" s="83"/>
      <c r="P827" s="83"/>
      <c r="Q827" s="83"/>
      <c r="R827" s="83"/>
      <c r="S827" s="83"/>
      <c r="T827" s="84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16" t="s">
        <v>186</v>
      </c>
      <c r="AU827" s="16" t="s">
        <v>183</v>
      </c>
    </row>
    <row r="828" s="12" customFormat="1" ht="20.88" customHeight="1">
      <c r="A828" s="12"/>
      <c r="B828" s="187"/>
      <c r="C828" s="188"/>
      <c r="D828" s="189" t="s">
        <v>75</v>
      </c>
      <c r="E828" s="201" t="s">
        <v>962</v>
      </c>
      <c r="F828" s="201" t="s">
        <v>963</v>
      </c>
      <c r="G828" s="188"/>
      <c r="H828" s="188"/>
      <c r="I828" s="191"/>
      <c r="J828" s="202">
        <f>BK828</f>
        <v>0</v>
      </c>
      <c r="K828" s="188"/>
      <c r="L828" s="193"/>
      <c r="M828" s="194"/>
      <c r="N828" s="195"/>
      <c r="O828" s="195"/>
      <c r="P828" s="196">
        <f>SUM(P829:P836)</f>
        <v>0</v>
      </c>
      <c r="Q828" s="195"/>
      <c r="R828" s="196">
        <f>SUM(R829:R836)</f>
        <v>0</v>
      </c>
      <c r="S828" s="195"/>
      <c r="T828" s="197">
        <f>SUM(T829:T836)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198" t="s">
        <v>84</v>
      </c>
      <c r="AT828" s="199" t="s">
        <v>75</v>
      </c>
      <c r="AU828" s="199" t="s">
        <v>86</v>
      </c>
      <c r="AY828" s="198" t="s">
        <v>172</v>
      </c>
      <c r="BK828" s="200">
        <f>SUM(BK829:BK836)</f>
        <v>0</v>
      </c>
    </row>
    <row r="829" s="2" customFormat="1" ht="16.5" customHeight="1">
      <c r="A829" s="37"/>
      <c r="B829" s="38"/>
      <c r="C829" s="203" t="s">
        <v>964</v>
      </c>
      <c r="D829" s="203" t="s">
        <v>177</v>
      </c>
      <c r="E829" s="204" t="s">
        <v>292</v>
      </c>
      <c r="F829" s="205" t="s">
        <v>220</v>
      </c>
      <c r="G829" s="206" t="s">
        <v>180</v>
      </c>
      <c r="H829" s="207">
        <v>1</v>
      </c>
      <c r="I829" s="208"/>
      <c r="J829" s="209">
        <f>ROUND(I829*H829,2)</f>
        <v>0</v>
      </c>
      <c r="K829" s="205" t="s">
        <v>181</v>
      </c>
      <c r="L829" s="210"/>
      <c r="M829" s="211" t="s">
        <v>19</v>
      </c>
      <c r="N829" s="212" t="s">
        <v>47</v>
      </c>
      <c r="O829" s="83"/>
      <c r="P829" s="213">
        <f>O829*H829</f>
        <v>0</v>
      </c>
      <c r="Q829" s="213">
        <v>0</v>
      </c>
      <c r="R829" s="213">
        <f>Q829*H829</f>
        <v>0</v>
      </c>
      <c r="S829" s="213">
        <v>0</v>
      </c>
      <c r="T829" s="214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215" t="s">
        <v>182</v>
      </c>
      <c r="AT829" s="215" t="s">
        <v>177</v>
      </c>
      <c r="AU829" s="215" t="s">
        <v>183</v>
      </c>
      <c r="AY829" s="16" t="s">
        <v>172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6" t="s">
        <v>84</v>
      </c>
      <c r="BK829" s="216">
        <f>ROUND(I829*H829,2)</f>
        <v>0</v>
      </c>
      <c r="BL829" s="16" t="s">
        <v>184</v>
      </c>
      <c r="BM829" s="215" t="s">
        <v>965</v>
      </c>
    </row>
    <row r="830" s="2" customFormat="1">
      <c r="A830" s="37"/>
      <c r="B830" s="38"/>
      <c r="C830" s="39"/>
      <c r="D830" s="217" t="s">
        <v>186</v>
      </c>
      <c r="E830" s="39"/>
      <c r="F830" s="218" t="s">
        <v>294</v>
      </c>
      <c r="G830" s="39"/>
      <c r="H830" s="39"/>
      <c r="I830" s="219"/>
      <c r="J830" s="39"/>
      <c r="K830" s="39"/>
      <c r="L830" s="43"/>
      <c r="M830" s="220"/>
      <c r="N830" s="221"/>
      <c r="O830" s="83"/>
      <c r="P830" s="83"/>
      <c r="Q830" s="83"/>
      <c r="R830" s="83"/>
      <c r="S830" s="83"/>
      <c r="T830" s="84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16" t="s">
        <v>186</v>
      </c>
      <c r="AU830" s="16" t="s">
        <v>183</v>
      </c>
    </row>
    <row r="831" s="2" customFormat="1" ht="16.5" customHeight="1">
      <c r="A831" s="37"/>
      <c r="B831" s="38"/>
      <c r="C831" s="203" t="s">
        <v>966</v>
      </c>
      <c r="D831" s="203" t="s">
        <v>177</v>
      </c>
      <c r="E831" s="204" t="s">
        <v>323</v>
      </c>
      <c r="F831" s="205" t="s">
        <v>220</v>
      </c>
      <c r="G831" s="206" t="s">
        <v>180</v>
      </c>
      <c r="H831" s="207">
        <v>2</v>
      </c>
      <c r="I831" s="208"/>
      <c r="J831" s="209">
        <f>ROUND(I831*H831,2)</f>
        <v>0</v>
      </c>
      <c r="K831" s="205" t="s">
        <v>181</v>
      </c>
      <c r="L831" s="210"/>
      <c r="M831" s="211" t="s">
        <v>19</v>
      </c>
      <c r="N831" s="212" t="s">
        <v>47</v>
      </c>
      <c r="O831" s="83"/>
      <c r="P831" s="213">
        <f>O831*H831</f>
        <v>0</v>
      </c>
      <c r="Q831" s="213">
        <v>0</v>
      </c>
      <c r="R831" s="213">
        <f>Q831*H831</f>
        <v>0</v>
      </c>
      <c r="S831" s="213">
        <v>0</v>
      </c>
      <c r="T831" s="214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215" t="s">
        <v>182</v>
      </c>
      <c r="AT831" s="215" t="s">
        <v>177</v>
      </c>
      <c r="AU831" s="215" t="s">
        <v>183</v>
      </c>
      <c r="AY831" s="16" t="s">
        <v>172</v>
      </c>
      <c r="BE831" s="216">
        <f>IF(N831="základní",J831,0)</f>
        <v>0</v>
      </c>
      <c r="BF831" s="216">
        <f>IF(N831="snížená",J831,0)</f>
        <v>0</v>
      </c>
      <c r="BG831" s="216">
        <f>IF(N831="zákl. přenesená",J831,0)</f>
        <v>0</v>
      </c>
      <c r="BH831" s="216">
        <f>IF(N831="sníž. přenesená",J831,0)</f>
        <v>0</v>
      </c>
      <c r="BI831" s="216">
        <f>IF(N831="nulová",J831,0)</f>
        <v>0</v>
      </c>
      <c r="BJ831" s="16" t="s">
        <v>84</v>
      </c>
      <c r="BK831" s="216">
        <f>ROUND(I831*H831,2)</f>
        <v>0</v>
      </c>
      <c r="BL831" s="16" t="s">
        <v>184</v>
      </c>
      <c r="BM831" s="215" t="s">
        <v>967</v>
      </c>
    </row>
    <row r="832" s="2" customFormat="1">
      <c r="A832" s="37"/>
      <c r="B832" s="38"/>
      <c r="C832" s="39"/>
      <c r="D832" s="217" t="s">
        <v>186</v>
      </c>
      <c r="E832" s="39"/>
      <c r="F832" s="218" t="s">
        <v>325</v>
      </c>
      <c r="G832" s="39"/>
      <c r="H832" s="39"/>
      <c r="I832" s="219"/>
      <c r="J832" s="39"/>
      <c r="K832" s="39"/>
      <c r="L832" s="43"/>
      <c r="M832" s="220"/>
      <c r="N832" s="221"/>
      <c r="O832" s="83"/>
      <c r="P832" s="83"/>
      <c r="Q832" s="83"/>
      <c r="R832" s="83"/>
      <c r="S832" s="83"/>
      <c r="T832" s="84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6" t="s">
        <v>186</v>
      </c>
      <c r="AU832" s="16" t="s">
        <v>183</v>
      </c>
    </row>
    <row r="833" s="2" customFormat="1" ht="24.15" customHeight="1">
      <c r="A833" s="37"/>
      <c r="B833" s="38"/>
      <c r="C833" s="203" t="s">
        <v>968</v>
      </c>
      <c r="D833" s="203" t="s">
        <v>177</v>
      </c>
      <c r="E833" s="204" t="s">
        <v>188</v>
      </c>
      <c r="F833" s="205" t="s">
        <v>189</v>
      </c>
      <c r="G833" s="206" t="s">
        <v>180</v>
      </c>
      <c r="H833" s="207">
        <v>3</v>
      </c>
      <c r="I833" s="208"/>
      <c r="J833" s="209">
        <f>ROUND(I833*H833,2)</f>
        <v>0</v>
      </c>
      <c r="K833" s="205" t="s">
        <v>181</v>
      </c>
      <c r="L833" s="210"/>
      <c r="M833" s="211" t="s">
        <v>19</v>
      </c>
      <c r="N833" s="212" t="s">
        <v>47</v>
      </c>
      <c r="O833" s="83"/>
      <c r="P833" s="213">
        <f>O833*H833</f>
        <v>0</v>
      </c>
      <c r="Q833" s="213">
        <v>0</v>
      </c>
      <c r="R833" s="213">
        <f>Q833*H833</f>
        <v>0</v>
      </c>
      <c r="S833" s="213">
        <v>0</v>
      </c>
      <c r="T833" s="214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215" t="s">
        <v>182</v>
      </c>
      <c r="AT833" s="215" t="s">
        <v>177</v>
      </c>
      <c r="AU833" s="215" t="s">
        <v>183</v>
      </c>
      <c r="AY833" s="16" t="s">
        <v>172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6" t="s">
        <v>84</v>
      </c>
      <c r="BK833" s="216">
        <f>ROUND(I833*H833,2)</f>
        <v>0</v>
      </c>
      <c r="BL833" s="16" t="s">
        <v>184</v>
      </c>
      <c r="BM833" s="215" t="s">
        <v>969</v>
      </c>
    </row>
    <row r="834" s="2" customFormat="1">
      <c r="A834" s="37"/>
      <c r="B834" s="38"/>
      <c r="C834" s="39"/>
      <c r="D834" s="217" t="s">
        <v>186</v>
      </c>
      <c r="E834" s="39"/>
      <c r="F834" s="218" t="s">
        <v>191</v>
      </c>
      <c r="G834" s="39"/>
      <c r="H834" s="39"/>
      <c r="I834" s="219"/>
      <c r="J834" s="39"/>
      <c r="K834" s="39"/>
      <c r="L834" s="43"/>
      <c r="M834" s="220"/>
      <c r="N834" s="221"/>
      <c r="O834" s="83"/>
      <c r="P834" s="83"/>
      <c r="Q834" s="83"/>
      <c r="R834" s="83"/>
      <c r="S834" s="83"/>
      <c r="T834" s="84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16" t="s">
        <v>186</v>
      </c>
      <c r="AU834" s="16" t="s">
        <v>183</v>
      </c>
    </row>
    <row r="835" s="2" customFormat="1" ht="16.5" customHeight="1">
      <c r="A835" s="37"/>
      <c r="B835" s="38"/>
      <c r="C835" s="203" t="s">
        <v>970</v>
      </c>
      <c r="D835" s="203" t="s">
        <v>177</v>
      </c>
      <c r="E835" s="204" t="s">
        <v>192</v>
      </c>
      <c r="F835" s="205" t="s">
        <v>193</v>
      </c>
      <c r="G835" s="206" t="s">
        <v>180</v>
      </c>
      <c r="H835" s="207">
        <v>4.2199999999999998</v>
      </c>
      <c r="I835" s="208"/>
      <c r="J835" s="209">
        <f>ROUND(I835*H835,2)</f>
        <v>0</v>
      </c>
      <c r="K835" s="205" t="s">
        <v>181</v>
      </c>
      <c r="L835" s="210"/>
      <c r="M835" s="211" t="s">
        <v>19</v>
      </c>
      <c r="N835" s="212" t="s">
        <v>47</v>
      </c>
      <c r="O835" s="83"/>
      <c r="P835" s="213">
        <f>O835*H835</f>
        <v>0</v>
      </c>
      <c r="Q835" s="213">
        <v>0</v>
      </c>
      <c r="R835" s="213">
        <f>Q835*H835</f>
        <v>0</v>
      </c>
      <c r="S835" s="213">
        <v>0</v>
      </c>
      <c r="T835" s="214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215" t="s">
        <v>182</v>
      </c>
      <c r="AT835" s="215" t="s">
        <v>177</v>
      </c>
      <c r="AU835" s="215" t="s">
        <v>183</v>
      </c>
      <c r="AY835" s="16" t="s">
        <v>172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16" t="s">
        <v>84</v>
      </c>
      <c r="BK835" s="216">
        <f>ROUND(I835*H835,2)</f>
        <v>0</v>
      </c>
      <c r="BL835" s="16" t="s">
        <v>184</v>
      </c>
      <c r="BM835" s="215" t="s">
        <v>971</v>
      </c>
    </row>
    <row r="836" s="2" customFormat="1">
      <c r="A836" s="37"/>
      <c r="B836" s="38"/>
      <c r="C836" s="39"/>
      <c r="D836" s="217" t="s">
        <v>186</v>
      </c>
      <c r="E836" s="39"/>
      <c r="F836" s="218" t="s">
        <v>195</v>
      </c>
      <c r="G836" s="39"/>
      <c r="H836" s="39"/>
      <c r="I836" s="219"/>
      <c r="J836" s="39"/>
      <c r="K836" s="39"/>
      <c r="L836" s="43"/>
      <c r="M836" s="220"/>
      <c r="N836" s="221"/>
      <c r="O836" s="83"/>
      <c r="P836" s="83"/>
      <c r="Q836" s="83"/>
      <c r="R836" s="83"/>
      <c r="S836" s="83"/>
      <c r="T836" s="84"/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T836" s="16" t="s">
        <v>186</v>
      </c>
      <c r="AU836" s="16" t="s">
        <v>183</v>
      </c>
    </row>
    <row r="837" s="12" customFormat="1" ht="20.88" customHeight="1">
      <c r="A837" s="12"/>
      <c r="B837" s="187"/>
      <c r="C837" s="188"/>
      <c r="D837" s="189" t="s">
        <v>75</v>
      </c>
      <c r="E837" s="201" t="s">
        <v>242</v>
      </c>
      <c r="F837" s="201" t="s">
        <v>243</v>
      </c>
      <c r="G837" s="188"/>
      <c r="H837" s="188"/>
      <c r="I837" s="191"/>
      <c r="J837" s="202">
        <f>BK837</f>
        <v>0</v>
      </c>
      <c r="K837" s="188"/>
      <c r="L837" s="193"/>
      <c r="M837" s="194"/>
      <c r="N837" s="195"/>
      <c r="O837" s="195"/>
      <c r="P837" s="196">
        <f>P838</f>
        <v>0</v>
      </c>
      <c r="Q837" s="195"/>
      <c r="R837" s="196">
        <f>R838</f>
        <v>0</v>
      </c>
      <c r="S837" s="195"/>
      <c r="T837" s="197">
        <f>T838</f>
        <v>0</v>
      </c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R837" s="198" t="s">
        <v>84</v>
      </c>
      <c r="AT837" s="199" t="s">
        <v>75</v>
      </c>
      <c r="AU837" s="199" t="s">
        <v>86</v>
      </c>
      <c r="AY837" s="198" t="s">
        <v>172</v>
      </c>
      <c r="BK837" s="200">
        <f>BK838</f>
        <v>0</v>
      </c>
    </row>
    <row r="838" s="2" customFormat="1" ht="24.15" customHeight="1">
      <c r="A838" s="37"/>
      <c r="B838" s="38"/>
      <c r="C838" s="203" t="s">
        <v>972</v>
      </c>
      <c r="D838" s="203" t="s">
        <v>177</v>
      </c>
      <c r="E838" s="204" t="s">
        <v>263</v>
      </c>
      <c r="F838" s="205" t="s">
        <v>264</v>
      </c>
      <c r="G838" s="206" t="s">
        <v>180</v>
      </c>
      <c r="H838" s="207">
        <v>3</v>
      </c>
      <c r="I838" s="208"/>
      <c r="J838" s="209">
        <f>ROUND(I838*H838,2)</f>
        <v>0</v>
      </c>
      <c r="K838" s="205" t="s">
        <v>181</v>
      </c>
      <c r="L838" s="210"/>
      <c r="M838" s="211" t="s">
        <v>19</v>
      </c>
      <c r="N838" s="212" t="s">
        <v>47</v>
      </c>
      <c r="O838" s="83"/>
      <c r="P838" s="213">
        <f>O838*H838</f>
        <v>0</v>
      </c>
      <c r="Q838" s="213">
        <v>0</v>
      </c>
      <c r="R838" s="213">
        <f>Q838*H838</f>
        <v>0</v>
      </c>
      <c r="S838" s="213">
        <v>0</v>
      </c>
      <c r="T838" s="214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215" t="s">
        <v>182</v>
      </c>
      <c r="AT838" s="215" t="s">
        <v>177</v>
      </c>
      <c r="AU838" s="215" t="s">
        <v>183</v>
      </c>
      <c r="AY838" s="16" t="s">
        <v>172</v>
      </c>
      <c r="BE838" s="216">
        <f>IF(N838="základní",J838,0)</f>
        <v>0</v>
      </c>
      <c r="BF838" s="216">
        <f>IF(N838="snížená",J838,0)</f>
        <v>0</v>
      </c>
      <c r="BG838" s="216">
        <f>IF(N838="zákl. přenesená",J838,0)</f>
        <v>0</v>
      </c>
      <c r="BH838" s="216">
        <f>IF(N838="sníž. přenesená",J838,0)</f>
        <v>0</v>
      </c>
      <c r="BI838" s="216">
        <f>IF(N838="nulová",J838,0)</f>
        <v>0</v>
      </c>
      <c r="BJ838" s="16" t="s">
        <v>84</v>
      </c>
      <c r="BK838" s="216">
        <f>ROUND(I838*H838,2)</f>
        <v>0</v>
      </c>
      <c r="BL838" s="16" t="s">
        <v>184</v>
      </c>
      <c r="BM838" s="215" t="s">
        <v>973</v>
      </c>
    </row>
    <row r="839" s="12" customFormat="1" ht="22.8" customHeight="1">
      <c r="A839" s="12"/>
      <c r="B839" s="187"/>
      <c r="C839" s="188"/>
      <c r="D839" s="189" t="s">
        <v>75</v>
      </c>
      <c r="E839" s="201" t="s">
        <v>974</v>
      </c>
      <c r="F839" s="201" t="s">
        <v>975</v>
      </c>
      <c r="G839" s="188"/>
      <c r="H839" s="188"/>
      <c r="I839" s="191"/>
      <c r="J839" s="202">
        <f>BK839</f>
        <v>0</v>
      </c>
      <c r="K839" s="188"/>
      <c r="L839" s="193"/>
      <c r="M839" s="194"/>
      <c r="N839" s="195"/>
      <c r="O839" s="195"/>
      <c r="P839" s="196">
        <f>P840+P868</f>
        <v>0</v>
      </c>
      <c r="Q839" s="195"/>
      <c r="R839" s="196">
        <f>R840+R868</f>
        <v>0</v>
      </c>
      <c r="S839" s="195"/>
      <c r="T839" s="197">
        <f>T840+T868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198" t="s">
        <v>84</v>
      </c>
      <c r="AT839" s="199" t="s">
        <v>75</v>
      </c>
      <c r="AU839" s="199" t="s">
        <v>84</v>
      </c>
      <c r="AY839" s="198" t="s">
        <v>172</v>
      </c>
      <c r="BK839" s="200">
        <f>BK840+BK868</f>
        <v>0</v>
      </c>
    </row>
    <row r="840" s="12" customFormat="1" ht="20.88" customHeight="1">
      <c r="A840" s="12"/>
      <c r="B840" s="187"/>
      <c r="C840" s="188"/>
      <c r="D840" s="189" t="s">
        <v>75</v>
      </c>
      <c r="E840" s="201" t="s">
        <v>976</v>
      </c>
      <c r="F840" s="201" t="s">
        <v>977</v>
      </c>
      <c r="G840" s="188"/>
      <c r="H840" s="188"/>
      <c r="I840" s="191"/>
      <c r="J840" s="202">
        <f>BK840</f>
        <v>0</v>
      </c>
      <c r="K840" s="188"/>
      <c r="L840" s="193"/>
      <c r="M840" s="194"/>
      <c r="N840" s="195"/>
      <c r="O840" s="195"/>
      <c r="P840" s="196">
        <f>SUM(P841:P867)</f>
        <v>0</v>
      </c>
      <c r="Q840" s="195"/>
      <c r="R840" s="196">
        <f>SUM(R841:R867)</f>
        <v>0</v>
      </c>
      <c r="S840" s="195"/>
      <c r="T840" s="197">
        <f>SUM(T841:T867)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198" t="s">
        <v>84</v>
      </c>
      <c r="AT840" s="199" t="s">
        <v>75</v>
      </c>
      <c r="AU840" s="199" t="s">
        <v>86</v>
      </c>
      <c r="AY840" s="198" t="s">
        <v>172</v>
      </c>
      <c r="BK840" s="200">
        <f>SUM(BK841:BK867)</f>
        <v>0</v>
      </c>
    </row>
    <row r="841" s="2" customFormat="1" ht="16.5" customHeight="1">
      <c r="A841" s="37"/>
      <c r="B841" s="38"/>
      <c r="C841" s="203" t="s">
        <v>978</v>
      </c>
      <c r="D841" s="203" t="s">
        <v>177</v>
      </c>
      <c r="E841" s="204" t="s">
        <v>470</v>
      </c>
      <c r="F841" s="205" t="s">
        <v>471</v>
      </c>
      <c r="G841" s="206" t="s">
        <v>180</v>
      </c>
      <c r="H841" s="207">
        <v>1</v>
      </c>
      <c r="I841" s="208"/>
      <c r="J841" s="209">
        <f>ROUND(I841*H841,2)</f>
        <v>0</v>
      </c>
      <c r="K841" s="205" t="s">
        <v>181</v>
      </c>
      <c r="L841" s="210"/>
      <c r="M841" s="211" t="s">
        <v>19</v>
      </c>
      <c r="N841" s="212" t="s">
        <v>47</v>
      </c>
      <c r="O841" s="83"/>
      <c r="P841" s="213">
        <f>O841*H841</f>
        <v>0</v>
      </c>
      <c r="Q841" s="213">
        <v>0</v>
      </c>
      <c r="R841" s="213">
        <f>Q841*H841</f>
        <v>0</v>
      </c>
      <c r="S841" s="213">
        <v>0</v>
      </c>
      <c r="T841" s="214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215" t="s">
        <v>182</v>
      </c>
      <c r="AT841" s="215" t="s">
        <v>177</v>
      </c>
      <c r="AU841" s="215" t="s">
        <v>183</v>
      </c>
      <c r="AY841" s="16" t="s">
        <v>172</v>
      </c>
      <c r="BE841" s="216">
        <f>IF(N841="základní",J841,0)</f>
        <v>0</v>
      </c>
      <c r="BF841" s="216">
        <f>IF(N841="snížená",J841,0)</f>
        <v>0</v>
      </c>
      <c r="BG841" s="216">
        <f>IF(N841="zákl. přenesená",J841,0)</f>
        <v>0</v>
      </c>
      <c r="BH841" s="216">
        <f>IF(N841="sníž. přenesená",J841,0)</f>
        <v>0</v>
      </c>
      <c r="BI841" s="216">
        <f>IF(N841="nulová",J841,0)</f>
        <v>0</v>
      </c>
      <c r="BJ841" s="16" t="s">
        <v>84</v>
      </c>
      <c r="BK841" s="216">
        <f>ROUND(I841*H841,2)</f>
        <v>0</v>
      </c>
      <c r="BL841" s="16" t="s">
        <v>184</v>
      </c>
      <c r="BM841" s="215" t="s">
        <v>979</v>
      </c>
    </row>
    <row r="842" s="2" customFormat="1">
      <c r="A842" s="37"/>
      <c r="B842" s="38"/>
      <c r="C842" s="39"/>
      <c r="D842" s="217" t="s">
        <v>186</v>
      </c>
      <c r="E842" s="39"/>
      <c r="F842" s="218" t="s">
        <v>473</v>
      </c>
      <c r="G842" s="39"/>
      <c r="H842" s="39"/>
      <c r="I842" s="219"/>
      <c r="J842" s="39"/>
      <c r="K842" s="39"/>
      <c r="L842" s="43"/>
      <c r="M842" s="220"/>
      <c r="N842" s="221"/>
      <c r="O842" s="83"/>
      <c r="P842" s="83"/>
      <c r="Q842" s="83"/>
      <c r="R842" s="83"/>
      <c r="S842" s="83"/>
      <c r="T842" s="84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16" t="s">
        <v>186</v>
      </c>
      <c r="AU842" s="16" t="s">
        <v>183</v>
      </c>
    </row>
    <row r="843" s="2" customFormat="1" ht="24.15" customHeight="1">
      <c r="A843" s="37"/>
      <c r="B843" s="38"/>
      <c r="C843" s="203" t="s">
        <v>980</v>
      </c>
      <c r="D843" s="203" t="s">
        <v>177</v>
      </c>
      <c r="E843" s="204" t="s">
        <v>351</v>
      </c>
      <c r="F843" s="205" t="s">
        <v>352</v>
      </c>
      <c r="G843" s="206" t="s">
        <v>180</v>
      </c>
      <c r="H843" s="207">
        <v>1</v>
      </c>
      <c r="I843" s="208"/>
      <c r="J843" s="209">
        <f>ROUND(I843*H843,2)</f>
        <v>0</v>
      </c>
      <c r="K843" s="205" t="s">
        <v>181</v>
      </c>
      <c r="L843" s="210"/>
      <c r="M843" s="211" t="s">
        <v>19</v>
      </c>
      <c r="N843" s="212" t="s">
        <v>47</v>
      </c>
      <c r="O843" s="83"/>
      <c r="P843" s="213">
        <f>O843*H843</f>
        <v>0</v>
      </c>
      <c r="Q843" s="213">
        <v>0</v>
      </c>
      <c r="R843" s="213">
        <f>Q843*H843</f>
        <v>0</v>
      </c>
      <c r="S843" s="213">
        <v>0</v>
      </c>
      <c r="T843" s="214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215" t="s">
        <v>182</v>
      </c>
      <c r="AT843" s="215" t="s">
        <v>177</v>
      </c>
      <c r="AU843" s="215" t="s">
        <v>183</v>
      </c>
      <c r="AY843" s="16" t="s">
        <v>172</v>
      </c>
      <c r="BE843" s="216">
        <f>IF(N843="základní",J843,0)</f>
        <v>0</v>
      </c>
      <c r="BF843" s="216">
        <f>IF(N843="snížená",J843,0)</f>
        <v>0</v>
      </c>
      <c r="BG843" s="216">
        <f>IF(N843="zákl. přenesená",J843,0)</f>
        <v>0</v>
      </c>
      <c r="BH843" s="216">
        <f>IF(N843="sníž. přenesená",J843,0)</f>
        <v>0</v>
      </c>
      <c r="BI843" s="216">
        <f>IF(N843="nulová",J843,0)</f>
        <v>0</v>
      </c>
      <c r="BJ843" s="16" t="s">
        <v>84</v>
      </c>
      <c r="BK843" s="216">
        <f>ROUND(I843*H843,2)</f>
        <v>0</v>
      </c>
      <c r="BL843" s="16" t="s">
        <v>184</v>
      </c>
      <c r="BM843" s="215" t="s">
        <v>981</v>
      </c>
    </row>
    <row r="844" s="2" customFormat="1">
      <c r="A844" s="37"/>
      <c r="B844" s="38"/>
      <c r="C844" s="39"/>
      <c r="D844" s="217" t="s">
        <v>186</v>
      </c>
      <c r="E844" s="39"/>
      <c r="F844" s="218" t="s">
        <v>354</v>
      </c>
      <c r="G844" s="39"/>
      <c r="H844" s="39"/>
      <c r="I844" s="219"/>
      <c r="J844" s="39"/>
      <c r="K844" s="39"/>
      <c r="L844" s="43"/>
      <c r="M844" s="220"/>
      <c r="N844" s="221"/>
      <c r="O844" s="83"/>
      <c r="P844" s="83"/>
      <c r="Q844" s="83"/>
      <c r="R844" s="83"/>
      <c r="S844" s="83"/>
      <c r="T844" s="84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186</v>
      </c>
      <c r="AU844" s="16" t="s">
        <v>183</v>
      </c>
    </row>
    <row r="845" s="2" customFormat="1" ht="21.75" customHeight="1">
      <c r="A845" s="37"/>
      <c r="B845" s="38"/>
      <c r="C845" s="203" t="s">
        <v>982</v>
      </c>
      <c r="D845" s="203" t="s">
        <v>177</v>
      </c>
      <c r="E845" s="204" t="s">
        <v>480</v>
      </c>
      <c r="F845" s="205" t="s">
        <v>347</v>
      </c>
      <c r="G845" s="206" t="s">
        <v>180</v>
      </c>
      <c r="H845" s="207">
        <v>1</v>
      </c>
      <c r="I845" s="208"/>
      <c r="J845" s="209">
        <f>ROUND(I845*H845,2)</f>
        <v>0</v>
      </c>
      <c r="K845" s="205" t="s">
        <v>181</v>
      </c>
      <c r="L845" s="210"/>
      <c r="M845" s="211" t="s">
        <v>19</v>
      </c>
      <c r="N845" s="212" t="s">
        <v>47</v>
      </c>
      <c r="O845" s="83"/>
      <c r="P845" s="213">
        <f>O845*H845</f>
        <v>0</v>
      </c>
      <c r="Q845" s="213">
        <v>0</v>
      </c>
      <c r="R845" s="213">
        <f>Q845*H845</f>
        <v>0</v>
      </c>
      <c r="S845" s="213">
        <v>0</v>
      </c>
      <c r="T845" s="214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215" t="s">
        <v>182</v>
      </c>
      <c r="AT845" s="215" t="s">
        <v>177</v>
      </c>
      <c r="AU845" s="215" t="s">
        <v>183</v>
      </c>
      <c r="AY845" s="16" t="s">
        <v>172</v>
      </c>
      <c r="BE845" s="216">
        <f>IF(N845="základní",J845,0)</f>
        <v>0</v>
      </c>
      <c r="BF845" s="216">
        <f>IF(N845="snížená",J845,0)</f>
        <v>0</v>
      </c>
      <c r="BG845" s="216">
        <f>IF(N845="zákl. přenesená",J845,0)</f>
        <v>0</v>
      </c>
      <c r="BH845" s="216">
        <f>IF(N845="sníž. přenesená",J845,0)</f>
        <v>0</v>
      </c>
      <c r="BI845" s="216">
        <f>IF(N845="nulová",J845,0)</f>
        <v>0</v>
      </c>
      <c r="BJ845" s="16" t="s">
        <v>84</v>
      </c>
      <c r="BK845" s="216">
        <f>ROUND(I845*H845,2)</f>
        <v>0</v>
      </c>
      <c r="BL845" s="16" t="s">
        <v>184</v>
      </c>
      <c r="BM845" s="215" t="s">
        <v>983</v>
      </c>
    </row>
    <row r="846" s="2" customFormat="1">
      <c r="A846" s="37"/>
      <c r="B846" s="38"/>
      <c r="C846" s="39"/>
      <c r="D846" s="217" t="s">
        <v>186</v>
      </c>
      <c r="E846" s="39"/>
      <c r="F846" s="218" t="s">
        <v>354</v>
      </c>
      <c r="G846" s="39"/>
      <c r="H846" s="39"/>
      <c r="I846" s="219"/>
      <c r="J846" s="39"/>
      <c r="K846" s="39"/>
      <c r="L846" s="43"/>
      <c r="M846" s="220"/>
      <c r="N846" s="221"/>
      <c r="O846" s="83"/>
      <c r="P846" s="83"/>
      <c r="Q846" s="83"/>
      <c r="R846" s="83"/>
      <c r="S846" s="83"/>
      <c r="T846" s="84"/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T846" s="16" t="s">
        <v>186</v>
      </c>
      <c r="AU846" s="16" t="s">
        <v>183</v>
      </c>
    </row>
    <row r="847" s="2" customFormat="1" ht="24.15" customHeight="1">
      <c r="A847" s="37"/>
      <c r="B847" s="38"/>
      <c r="C847" s="203" t="s">
        <v>984</v>
      </c>
      <c r="D847" s="203" t="s">
        <v>177</v>
      </c>
      <c r="E847" s="204" t="s">
        <v>985</v>
      </c>
      <c r="F847" s="205" t="s">
        <v>986</v>
      </c>
      <c r="G847" s="206" t="s">
        <v>180</v>
      </c>
      <c r="H847" s="207">
        <v>1</v>
      </c>
      <c r="I847" s="208"/>
      <c r="J847" s="209">
        <f>ROUND(I847*H847,2)</f>
        <v>0</v>
      </c>
      <c r="K847" s="205" t="s">
        <v>181</v>
      </c>
      <c r="L847" s="210"/>
      <c r="M847" s="211" t="s">
        <v>19</v>
      </c>
      <c r="N847" s="212" t="s">
        <v>47</v>
      </c>
      <c r="O847" s="83"/>
      <c r="P847" s="213">
        <f>O847*H847</f>
        <v>0</v>
      </c>
      <c r="Q847" s="213">
        <v>0</v>
      </c>
      <c r="R847" s="213">
        <f>Q847*H847</f>
        <v>0</v>
      </c>
      <c r="S847" s="213">
        <v>0</v>
      </c>
      <c r="T847" s="214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215" t="s">
        <v>182</v>
      </c>
      <c r="AT847" s="215" t="s">
        <v>177</v>
      </c>
      <c r="AU847" s="215" t="s">
        <v>183</v>
      </c>
      <c r="AY847" s="16" t="s">
        <v>172</v>
      </c>
      <c r="BE847" s="216">
        <f>IF(N847="základní",J847,0)</f>
        <v>0</v>
      </c>
      <c r="BF847" s="216">
        <f>IF(N847="snížená",J847,0)</f>
        <v>0</v>
      </c>
      <c r="BG847" s="216">
        <f>IF(N847="zákl. přenesená",J847,0)</f>
        <v>0</v>
      </c>
      <c r="BH847" s="216">
        <f>IF(N847="sníž. přenesená",J847,0)</f>
        <v>0</v>
      </c>
      <c r="BI847" s="216">
        <f>IF(N847="nulová",J847,0)</f>
        <v>0</v>
      </c>
      <c r="BJ847" s="16" t="s">
        <v>84</v>
      </c>
      <c r="BK847" s="216">
        <f>ROUND(I847*H847,2)</f>
        <v>0</v>
      </c>
      <c r="BL847" s="16" t="s">
        <v>184</v>
      </c>
      <c r="BM847" s="215" t="s">
        <v>987</v>
      </c>
    </row>
    <row r="848" s="2" customFormat="1">
      <c r="A848" s="37"/>
      <c r="B848" s="38"/>
      <c r="C848" s="39"/>
      <c r="D848" s="217" t="s">
        <v>186</v>
      </c>
      <c r="E848" s="39"/>
      <c r="F848" s="218" t="s">
        <v>988</v>
      </c>
      <c r="G848" s="39"/>
      <c r="H848" s="39"/>
      <c r="I848" s="219"/>
      <c r="J848" s="39"/>
      <c r="K848" s="39"/>
      <c r="L848" s="43"/>
      <c r="M848" s="220"/>
      <c r="N848" s="221"/>
      <c r="O848" s="83"/>
      <c r="P848" s="83"/>
      <c r="Q848" s="83"/>
      <c r="R848" s="83"/>
      <c r="S848" s="83"/>
      <c r="T848" s="84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186</v>
      </c>
      <c r="AU848" s="16" t="s">
        <v>183</v>
      </c>
    </row>
    <row r="849" s="2" customFormat="1" ht="24.15" customHeight="1">
      <c r="A849" s="37"/>
      <c r="B849" s="38"/>
      <c r="C849" s="203" t="s">
        <v>989</v>
      </c>
      <c r="D849" s="203" t="s">
        <v>177</v>
      </c>
      <c r="E849" s="204" t="s">
        <v>351</v>
      </c>
      <c r="F849" s="205" t="s">
        <v>352</v>
      </c>
      <c r="G849" s="206" t="s">
        <v>180</v>
      </c>
      <c r="H849" s="207">
        <v>1</v>
      </c>
      <c r="I849" s="208"/>
      <c r="J849" s="209">
        <f>ROUND(I849*H849,2)</f>
        <v>0</v>
      </c>
      <c r="K849" s="205" t="s">
        <v>181</v>
      </c>
      <c r="L849" s="210"/>
      <c r="M849" s="211" t="s">
        <v>19</v>
      </c>
      <c r="N849" s="212" t="s">
        <v>47</v>
      </c>
      <c r="O849" s="83"/>
      <c r="P849" s="213">
        <f>O849*H849</f>
        <v>0</v>
      </c>
      <c r="Q849" s="213">
        <v>0</v>
      </c>
      <c r="R849" s="213">
        <f>Q849*H849</f>
        <v>0</v>
      </c>
      <c r="S849" s="213">
        <v>0</v>
      </c>
      <c r="T849" s="214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215" t="s">
        <v>182</v>
      </c>
      <c r="AT849" s="215" t="s">
        <v>177</v>
      </c>
      <c r="AU849" s="215" t="s">
        <v>183</v>
      </c>
      <c r="AY849" s="16" t="s">
        <v>172</v>
      </c>
      <c r="BE849" s="216">
        <f>IF(N849="základní",J849,0)</f>
        <v>0</v>
      </c>
      <c r="BF849" s="216">
        <f>IF(N849="snížená",J849,0)</f>
        <v>0</v>
      </c>
      <c r="BG849" s="216">
        <f>IF(N849="zákl. přenesená",J849,0)</f>
        <v>0</v>
      </c>
      <c r="BH849" s="216">
        <f>IF(N849="sníž. přenesená",J849,0)</f>
        <v>0</v>
      </c>
      <c r="BI849" s="216">
        <f>IF(N849="nulová",J849,0)</f>
        <v>0</v>
      </c>
      <c r="BJ849" s="16" t="s">
        <v>84</v>
      </c>
      <c r="BK849" s="216">
        <f>ROUND(I849*H849,2)</f>
        <v>0</v>
      </c>
      <c r="BL849" s="16" t="s">
        <v>184</v>
      </c>
      <c r="BM849" s="215" t="s">
        <v>990</v>
      </c>
    </row>
    <row r="850" s="2" customFormat="1">
      <c r="A850" s="37"/>
      <c r="B850" s="38"/>
      <c r="C850" s="39"/>
      <c r="D850" s="217" t="s">
        <v>186</v>
      </c>
      <c r="E850" s="39"/>
      <c r="F850" s="218" t="s">
        <v>354</v>
      </c>
      <c r="G850" s="39"/>
      <c r="H850" s="39"/>
      <c r="I850" s="219"/>
      <c r="J850" s="39"/>
      <c r="K850" s="39"/>
      <c r="L850" s="43"/>
      <c r="M850" s="220"/>
      <c r="N850" s="221"/>
      <c r="O850" s="83"/>
      <c r="P850" s="83"/>
      <c r="Q850" s="83"/>
      <c r="R850" s="83"/>
      <c r="S850" s="83"/>
      <c r="T850" s="84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6" t="s">
        <v>186</v>
      </c>
      <c r="AU850" s="16" t="s">
        <v>183</v>
      </c>
    </row>
    <row r="851" s="2" customFormat="1" ht="21.75" customHeight="1">
      <c r="A851" s="37"/>
      <c r="B851" s="38"/>
      <c r="C851" s="203" t="s">
        <v>991</v>
      </c>
      <c r="D851" s="203" t="s">
        <v>177</v>
      </c>
      <c r="E851" s="204" t="s">
        <v>480</v>
      </c>
      <c r="F851" s="205" t="s">
        <v>347</v>
      </c>
      <c r="G851" s="206" t="s">
        <v>180</v>
      </c>
      <c r="H851" s="207">
        <v>1</v>
      </c>
      <c r="I851" s="208"/>
      <c r="J851" s="209">
        <f>ROUND(I851*H851,2)</f>
        <v>0</v>
      </c>
      <c r="K851" s="205" t="s">
        <v>181</v>
      </c>
      <c r="L851" s="210"/>
      <c r="M851" s="211" t="s">
        <v>19</v>
      </c>
      <c r="N851" s="212" t="s">
        <v>47</v>
      </c>
      <c r="O851" s="83"/>
      <c r="P851" s="213">
        <f>O851*H851</f>
        <v>0</v>
      </c>
      <c r="Q851" s="213">
        <v>0</v>
      </c>
      <c r="R851" s="213">
        <f>Q851*H851</f>
        <v>0</v>
      </c>
      <c r="S851" s="213">
        <v>0</v>
      </c>
      <c r="T851" s="214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215" t="s">
        <v>182</v>
      </c>
      <c r="AT851" s="215" t="s">
        <v>177</v>
      </c>
      <c r="AU851" s="215" t="s">
        <v>183</v>
      </c>
      <c r="AY851" s="16" t="s">
        <v>172</v>
      </c>
      <c r="BE851" s="216">
        <f>IF(N851="základní",J851,0)</f>
        <v>0</v>
      </c>
      <c r="BF851" s="216">
        <f>IF(N851="snížená",J851,0)</f>
        <v>0</v>
      </c>
      <c r="BG851" s="216">
        <f>IF(N851="zákl. přenesená",J851,0)</f>
        <v>0</v>
      </c>
      <c r="BH851" s="216">
        <f>IF(N851="sníž. přenesená",J851,0)</f>
        <v>0</v>
      </c>
      <c r="BI851" s="216">
        <f>IF(N851="nulová",J851,0)</f>
        <v>0</v>
      </c>
      <c r="BJ851" s="16" t="s">
        <v>84</v>
      </c>
      <c r="BK851" s="216">
        <f>ROUND(I851*H851,2)</f>
        <v>0</v>
      </c>
      <c r="BL851" s="16" t="s">
        <v>184</v>
      </c>
      <c r="BM851" s="215" t="s">
        <v>992</v>
      </c>
    </row>
    <row r="852" s="2" customFormat="1">
      <c r="A852" s="37"/>
      <c r="B852" s="38"/>
      <c r="C852" s="39"/>
      <c r="D852" s="217" t="s">
        <v>186</v>
      </c>
      <c r="E852" s="39"/>
      <c r="F852" s="218" t="s">
        <v>354</v>
      </c>
      <c r="G852" s="39"/>
      <c r="H852" s="39"/>
      <c r="I852" s="219"/>
      <c r="J852" s="39"/>
      <c r="K852" s="39"/>
      <c r="L852" s="43"/>
      <c r="M852" s="220"/>
      <c r="N852" s="221"/>
      <c r="O852" s="83"/>
      <c r="P852" s="83"/>
      <c r="Q852" s="83"/>
      <c r="R852" s="83"/>
      <c r="S852" s="83"/>
      <c r="T852" s="84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16" t="s">
        <v>186</v>
      </c>
      <c r="AU852" s="16" t="s">
        <v>183</v>
      </c>
    </row>
    <row r="853" s="2" customFormat="1" ht="24.15" customHeight="1">
      <c r="A853" s="37"/>
      <c r="B853" s="38"/>
      <c r="C853" s="203" t="s">
        <v>993</v>
      </c>
      <c r="D853" s="203" t="s">
        <v>177</v>
      </c>
      <c r="E853" s="204" t="s">
        <v>351</v>
      </c>
      <c r="F853" s="205" t="s">
        <v>352</v>
      </c>
      <c r="G853" s="206" t="s">
        <v>180</v>
      </c>
      <c r="H853" s="207">
        <v>1</v>
      </c>
      <c r="I853" s="208"/>
      <c r="J853" s="209">
        <f>ROUND(I853*H853,2)</f>
        <v>0</v>
      </c>
      <c r="K853" s="205" t="s">
        <v>181</v>
      </c>
      <c r="L853" s="210"/>
      <c r="M853" s="211" t="s">
        <v>19</v>
      </c>
      <c r="N853" s="212" t="s">
        <v>47</v>
      </c>
      <c r="O853" s="83"/>
      <c r="P853" s="213">
        <f>O853*H853</f>
        <v>0</v>
      </c>
      <c r="Q853" s="213">
        <v>0</v>
      </c>
      <c r="R853" s="213">
        <f>Q853*H853</f>
        <v>0</v>
      </c>
      <c r="S853" s="213">
        <v>0</v>
      </c>
      <c r="T853" s="214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215" t="s">
        <v>182</v>
      </c>
      <c r="AT853" s="215" t="s">
        <v>177</v>
      </c>
      <c r="AU853" s="215" t="s">
        <v>183</v>
      </c>
      <c r="AY853" s="16" t="s">
        <v>172</v>
      </c>
      <c r="BE853" s="216">
        <f>IF(N853="základní",J853,0)</f>
        <v>0</v>
      </c>
      <c r="BF853" s="216">
        <f>IF(N853="snížená",J853,0)</f>
        <v>0</v>
      </c>
      <c r="BG853" s="216">
        <f>IF(N853="zákl. přenesená",J853,0)</f>
        <v>0</v>
      </c>
      <c r="BH853" s="216">
        <f>IF(N853="sníž. přenesená",J853,0)</f>
        <v>0</v>
      </c>
      <c r="BI853" s="216">
        <f>IF(N853="nulová",J853,0)</f>
        <v>0</v>
      </c>
      <c r="BJ853" s="16" t="s">
        <v>84</v>
      </c>
      <c r="BK853" s="216">
        <f>ROUND(I853*H853,2)</f>
        <v>0</v>
      </c>
      <c r="BL853" s="16" t="s">
        <v>184</v>
      </c>
      <c r="BM853" s="215" t="s">
        <v>994</v>
      </c>
    </row>
    <row r="854" s="2" customFormat="1">
      <c r="A854" s="37"/>
      <c r="B854" s="38"/>
      <c r="C854" s="39"/>
      <c r="D854" s="217" t="s">
        <v>186</v>
      </c>
      <c r="E854" s="39"/>
      <c r="F854" s="218" t="s">
        <v>354</v>
      </c>
      <c r="G854" s="39"/>
      <c r="H854" s="39"/>
      <c r="I854" s="219"/>
      <c r="J854" s="39"/>
      <c r="K854" s="39"/>
      <c r="L854" s="43"/>
      <c r="M854" s="220"/>
      <c r="N854" s="221"/>
      <c r="O854" s="83"/>
      <c r="P854" s="83"/>
      <c r="Q854" s="83"/>
      <c r="R854" s="83"/>
      <c r="S854" s="83"/>
      <c r="T854" s="84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186</v>
      </c>
      <c r="AU854" s="16" t="s">
        <v>183</v>
      </c>
    </row>
    <row r="855" s="2" customFormat="1" ht="24.15" customHeight="1">
      <c r="A855" s="37"/>
      <c r="B855" s="38"/>
      <c r="C855" s="203" t="s">
        <v>995</v>
      </c>
      <c r="D855" s="203" t="s">
        <v>177</v>
      </c>
      <c r="E855" s="204" t="s">
        <v>351</v>
      </c>
      <c r="F855" s="205" t="s">
        <v>352</v>
      </c>
      <c r="G855" s="206" t="s">
        <v>180</v>
      </c>
      <c r="H855" s="207">
        <v>1</v>
      </c>
      <c r="I855" s="208"/>
      <c r="J855" s="209">
        <f>ROUND(I855*H855,2)</f>
        <v>0</v>
      </c>
      <c r="K855" s="205" t="s">
        <v>181</v>
      </c>
      <c r="L855" s="210"/>
      <c r="M855" s="211" t="s">
        <v>19</v>
      </c>
      <c r="N855" s="212" t="s">
        <v>47</v>
      </c>
      <c r="O855" s="83"/>
      <c r="P855" s="213">
        <f>O855*H855</f>
        <v>0</v>
      </c>
      <c r="Q855" s="213">
        <v>0</v>
      </c>
      <c r="R855" s="213">
        <f>Q855*H855</f>
        <v>0</v>
      </c>
      <c r="S855" s="213">
        <v>0</v>
      </c>
      <c r="T855" s="214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215" t="s">
        <v>182</v>
      </c>
      <c r="AT855" s="215" t="s">
        <v>177</v>
      </c>
      <c r="AU855" s="215" t="s">
        <v>183</v>
      </c>
      <c r="AY855" s="16" t="s">
        <v>172</v>
      </c>
      <c r="BE855" s="216">
        <f>IF(N855="základní",J855,0)</f>
        <v>0</v>
      </c>
      <c r="BF855" s="216">
        <f>IF(N855="snížená",J855,0)</f>
        <v>0</v>
      </c>
      <c r="BG855" s="216">
        <f>IF(N855="zákl. přenesená",J855,0)</f>
        <v>0</v>
      </c>
      <c r="BH855" s="216">
        <f>IF(N855="sníž. přenesená",J855,0)</f>
        <v>0</v>
      </c>
      <c r="BI855" s="216">
        <f>IF(N855="nulová",J855,0)</f>
        <v>0</v>
      </c>
      <c r="BJ855" s="16" t="s">
        <v>84</v>
      </c>
      <c r="BK855" s="216">
        <f>ROUND(I855*H855,2)</f>
        <v>0</v>
      </c>
      <c r="BL855" s="16" t="s">
        <v>184</v>
      </c>
      <c r="BM855" s="215" t="s">
        <v>996</v>
      </c>
    </row>
    <row r="856" s="2" customFormat="1">
      <c r="A856" s="37"/>
      <c r="B856" s="38"/>
      <c r="C856" s="39"/>
      <c r="D856" s="217" t="s">
        <v>186</v>
      </c>
      <c r="E856" s="39"/>
      <c r="F856" s="218" t="s">
        <v>354</v>
      </c>
      <c r="G856" s="39"/>
      <c r="H856" s="39"/>
      <c r="I856" s="219"/>
      <c r="J856" s="39"/>
      <c r="K856" s="39"/>
      <c r="L856" s="43"/>
      <c r="M856" s="220"/>
      <c r="N856" s="221"/>
      <c r="O856" s="83"/>
      <c r="P856" s="83"/>
      <c r="Q856" s="83"/>
      <c r="R856" s="83"/>
      <c r="S856" s="83"/>
      <c r="T856" s="84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6" t="s">
        <v>186</v>
      </c>
      <c r="AU856" s="16" t="s">
        <v>183</v>
      </c>
    </row>
    <row r="857" s="2" customFormat="1" ht="24.15" customHeight="1">
      <c r="A857" s="37"/>
      <c r="B857" s="38"/>
      <c r="C857" s="203" t="s">
        <v>997</v>
      </c>
      <c r="D857" s="203" t="s">
        <v>177</v>
      </c>
      <c r="E857" s="204" t="s">
        <v>475</v>
      </c>
      <c r="F857" s="205" t="s">
        <v>476</v>
      </c>
      <c r="G857" s="206" t="s">
        <v>180</v>
      </c>
      <c r="H857" s="207">
        <v>1</v>
      </c>
      <c r="I857" s="208"/>
      <c r="J857" s="209">
        <f>ROUND(I857*H857,2)</f>
        <v>0</v>
      </c>
      <c r="K857" s="205" t="s">
        <v>181</v>
      </c>
      <c r="L857" s="210"/>
      <c r="M857" s="211" t="s">
        <v>19</v>
      </c>
      <c r="N857" s="212" t="s">
        <v>47</v>
      </c>
      <c r="O857" s="83"/>
      <c r="P857" s="213">
        <f>O857*H857</f>
        <v>0</v>
      </c>
      <c r="Q857" s="213">
        <v>0</v>
      </c>
      <c r="R857" s="213">
        <f>Q857*H857</f>
        <v>0</v>
      </c>
      <c r="S857" s="213">
        <v>0</v>
      </c>
      <c r="T857" s="214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215" t="s">
        <v>182</v>
      </c>
      <c r="AT857" s="215" t="s">
        <v>177</v>
      </c>
      <c r="AU857" s="215" t="s">
        <v>183</v>
      </c>
      <c r="AY857" s="16" t="s">
        <v>172</v>
      </c>
      <c r="BE857" s="216">
        <f>IF(N857="základní",J857,0)</f>
        <v>0</v>
      </c>
      <c r="BF857" s="216">
        <f>IF(N857="snížená",J857,0)</f>
        <v>0</v>
      </c>
      <c r="BG857" s="216">
        <f>IF(N857="zákl. přenesená",J857,0)</f>
        <v>0</v>
      </c>
      <c r="BH857" s="216">
        <f>IF(N857="sníž. přenesená",J857,0)</f>
        <v>0</v>
      </c>
      <c r="BI857" s="216">
        <f>IF(N857="nulová",J857,0)</f>
        <v>0</v>
      </c>
      <c r="BJ857" s="16" t="s">
        <v>84</v>
      </c>
      <c r="BK857" s="216">
        <f>ROUND(I857*H857,2)</f>
        <v>0</v>
      </c>
      <c r="BL857" s="16" t="s">
        <v>184</v>
      </c>
      <c r="BM857" s="215" t="s">
        <v>998</v>
      </c>
    </row>
    <row r="858" s="2" customFormat="1">
      <c r="A858" s="37"/>
      <c r="B858" s="38"/>
      <c r="C858" s="39"/>
      <c r="D858" s="217" t="s">
        <v>186</v>
      </c>
      <c r="E858" s="39"/>
      <c r="F858" s="218" t="s">
        <v>478</v>
      </c>
      <c r="G858" s="39"/>
      <c r="H858" s="39"/>
      <c r="I858" s="219"/>
      <c r="J858" s="39"/>
      <c r="K858" s="39"/>
      <c r="L858" s="43"/>
      <c r="M858" s="220"/>
      <c r="N858" s="221"/>
      <c r="O858" s="83"/>
      <c r="P858" s="83"/>
      <c r="Q858" s="83"/>
      <c r="R858" s="83"/>
      <c r="S858" s="83"/>
      <c r="T858" s="84"/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T858" s="16" t="s">
        <v>186</v>
      </c>
      <c r="AU858" s="16" t="s">
        <v>183</v>
      </c>
    </row>
    <row r="859" s="2" customFormat="1" ht="16.5" customHeight="1">
      <c r="A859" s="37"/>
      <c r="B859" s="38"/>
      <c r="C859" s="203" t="s">
        <v>999</v>
      </c>
      <c r="D859" s="203" t="s">
        <v>177</v>
      </c>
      <c r="E859" s="204" t="s">
        <v>1000</v>
      </c>
      <c r="F859" s="205" t="s">
        <v>1001</v>
      </c>
      <c r="G859" s="206" t="s">
        <v>180</v>
      </c>
      <c r="H859" s="207">
        <v>1</v>
      </c>
      <c r="I859" s="208"/>
      <c r="J859" s="209">
        <f>ROUND(I859*H859,2)</f>
        <v>0</v>
      </c>
      <c r="K859" s="205" t="s">
        <v>181</v>
      </c>
      <c r="L859" s="210"/>
      <c r="M859" s="211" t="s">
        <v>19</v>
      </c>
      <c r="N859" s="212" t="s">
        <v>47</v>
      </c>
      <c r="O859" s="83"/>
      <c r="P859" s="213">
        <f>O859*H859</f>
        <v>0</v>
      </c>
      <c r="Q859" s="213">
        <v>0</v>
      </c>
      <c r="R859" s="213">
        <f>Q859*H859</f>
        <v>0</v>
      </c>
      <c r="S859" s="213">
        <v>0</v>
      </c>
      <c r="T859" s="214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215" t="s">
        <v>182</v>
      </c>
      <c r="AT859" s="215" t="s">
        <v>177</v>
      </c>
      <c r="AU859" s="215" t="s">
        <v>183</v>
      </c>
      <c r="AY859" s="16" t="s">
        <v>172</v>
      </c>
      <c r="BE859" s="216">
        <f>IF(N859="základní",J859,0)</f>
        <v>0</v>
      </c>
      <c r="BF859" s="216">
        <f>IF(N859="snížená",J859,0)</f>
        <v>0</v>
      </c>
      <c r="BG859" s="216">
        <f>IF(N859="zákl. přenesená",J859,0)</f>
        <v>0</v>
      </c>
      <c r="BH859" s="216">
        <f>IF(N859="sníž. přenesená",J859,0)</f>
        <v>0</v>
      </c>
      <c r="BI859" s="216">
        <f>IF(N859="nulová",J859,0)</f>
        <v>0</v>
      </c>
      <c r="BJ859" s="16" t="s">
        <v>84</v>
      </c>
      <c r="BK859" s="216">
        <f>ROUND(I859*H859,2)</f>
        <v>0</v>
      </c>
      <c r="BL859" s="16" t="s">
        <v>184</v>
      </c>
      <c r="BM859" s="215" t="s">
        <v>1002</v>
      </c>
    </row>
    <row r="860" s="2" customFormat="1">
      <c r="A860" s="37"/>
      <c r="B860" s="38"/>
      <c r="C860" s="39"/>
      <c r="D860" s="217" t="s">
        <v>186</v>
      </c>
      <c r="E860" s="39"/>
      <c r="F860" s="218" t="s">
        <v>1003</v>
      </c>
      <c r="G860" s="39"/>
      <c r="H860" s="39"/>
      <c r="I860" s="219"/>
      <c r="J860" s="39"/>
      <c r="K860" s="39"/>
      <c r="L860" s="43"/>
      <c r="M860" s="220"/>
      <c r="N860" s="221"/>
      <c r="O860" s="83"/>
      <c r="P860" s="83"/>
      <c r="Q860" s="83"/>
      <c r="R860" s="83"/>
      <c r="S860" s="83"/>
      <c r="T860" s="84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T860" s="16" t="s">
        <v>186</v>
      </c>
      <c r="AU860" s="16" t="s">
        <v>183</v>
      </c>
    </row>
    <row r="861" s="2" customFormat="1" ht="16.5" customHeight="1">
      <c r="A861" s="37"/>
      <c r="B861" s="38"/>
      <c r="C861" s="203" t="s">
        <v>1004</v>
      </c>
      <c r="D861" s="203" t="s">
        <v>177</v>
      </c>
      <c r="E861" s="204" t="s">
        <v>1005</v>
      </c>
      <c r="F861" s="205" t="s">
        <v>1006</v>
      </c>
      <c r="G861" s="206" t="s">
        <v>180</v>
      </c>
      <c r="H861" s="207">
        <v>1</v>
      </c>
      <c r="I861" s="208"/>
      <c r="J861" s="209">
        <f>ROUND(I861*H861,2)</f>
        <v>0</v>
      </c>
      <c r="K861" s="205" t="s">
        <v>181</v>
      </c>
      <c r="L861" s="210"/>
      <c r="M861" s="211" t="s">
        <v>19</v>
      </c>
      <c r="N861" s="212" t="s">
        <v>47</v>
      </c>
      <c r="O861" s="83"/>
      <c r="P861" s="213">
        <f>O861*H861</f>
        <v>0</v>
      </c>
      <c r="Q861" s="213">
        <v>0</v>
      </c>
      <c r="R861" s="213">
        <f>Q861*H861</f>
        <v>0</v>
      </c>
      <c r="S861" s="213">
        <v>0</v>
      </c>
      <c r="T861" s="214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215" t="s">
        <v>182</v>
      </c>
      <c r="AT861" s="215" t="s">
        <v>177</v>
      </c>
      <c r="AU861" s="215" t="s">
        <v>183</v>
      </c>
      <c r="AY861" s="16" t="s">
        <v>172</v>
      </c>
      <c r="BE861" s="216">
        <f>IF(N861="základní",J861,0)</f>
        <v>0</v>
      </c>
      <c r="BF861" s="216">
        <f>IF(N861="snížená",J861,0)</f>
        <v>0</v>
      </c>
      <c r="BG861" s="216">
        <f>IF(N861="zákl. přenesená",J861,0)</f>
        <v>0</v>
      </c>
      <c r="BH861" s="216">
        <f>IF(N861="sníž. přenesená",J861,0)</f>
        <v>0</v>
      </c>
      <c r="BI861" s="216">
        <f>IF(N861="nulová",J861,0)</f>
        <v>0</v>
      </c>
      <c r="BJ861" s="16" t="s">
        <v>84</v>
      </c>
      <c r="BK861" s="216">
        <f>ROUND(I861*H861,2)</f>
        <v>0</v>
      </c>
      <c r="BL861" s="16" t="s">
        <v>184</v>
      </c>
      <c r="BM861" s="215" t="s">
        <v>1007</v>
      </c>
    </row>
    <row r="862" s="2" customFormat="1" ht="16.5" customHeight="1">
      <c r="A862" s="37"/>
      <c r="B862" s="38"/>
      <c r="C862" s="203" t="s">
        <v>1008</v>
      </c>
      <c r="D862" s="203" t="s">
        <v>177</v>
      </c>
      <c r="E862" s="204" t="s">
        <v>192</v>
      </c>
      <c r="F862" s="205" t="s">
        <v>193</v>
      </c>
      <c r="G862" s="206" t="s">
        <v>180</v>
      </c>
      <c r="H862" s="207">
        <v>7.6799999999999997</v>
      </c>
      <c r="I862" s="208"/>
      <c r="J862" s="209">
        <f>ROUND(I862*H862,2)</f>
        <v>0</v>
      </c>
      <c r="K862" s="205" t="s">
        <v>181</v>
      </c>
      <c r="L862" s="210"/>
      <c r="M862" s="211" t="s">
        <v>19</v>
      </c>
      <c r="N862" s="212" t="s">
        <v>47</v>
      </c>
      <c r="O862" s="83"/>
      <c r="P862" s="213">
        <f>O862*H862</f>
        <v>0</v>
      </c>
      <c r="Q862" s="213">
        <v>0</v>
      </c>
      <c r="R862" s="213">
        <f>Q862*H862</f>
        <v>0</v>
      </c>
      <c r="S862" s="213">
        <v>0</v>
      </c>
      <c r="T862" s="214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215" t="s">
        <v>182</v>
      </c>
      <c r="AT862" s="215" t="s">
        <v>177</v>
      </c>
      <c r="AU862" s="215" t="s">
        <v>183</v>
      </c>
      <c r="AY862" s="16" t="s">
        <v>172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16" t="s">
        <v>84</v>
      </c>
      <c r="BK862" s="216">
        <f>ROUND(I862*H862,2)</f>
        <v>0</v>
      </c>
      <c r="BL862" s="16" t="s">
        <v>184</v>
      </c>
      <c r="BM862" s="215" t="s">
        <v>1009</v>
      </c>
    </row>
    <row r="863" s="2" customFormat="1">
      <c r="A863" s="37"/>
      <c r="B863" s="38"/>
      <c r="C863" s="39"/>
      <c r="D863" s="217" t="s">
        <v>186</v>
      </c>
      <c r="E863" s="39"/>
      <c r="F863" s="218" t="s">
        <v>195</v>
      </c>
      <c r="G863" s="39"/>
      <c r="H863" s="39"/>
      <c r="I863" s="219"/>
      <c r="J863" s="39"/>
      <c r="K863" s="39"/>
      <c r="L863" s="43"/>
      <c r="M863" s="220"/>
      <c r="N863" s="221"/>
      <c r="O863" s="83"/>
      <c r="P863" s="83"/>
      <c r="Q863" s="83"/>
      <c r="R863" s="83"/>
      <c r="S863" s="83"/>
      <c r="T863" s="84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16" t="s">
        <v>186</v>
      </c>
      <c r="AU863" s="16" t="s">
        <v>183</v>
      </c>
    </row>
    <row r="864" s="2" customFormat="1" ht="16.5" customHeight="1">
      <c r="A864" s="37"/>
      <c r="B864" s="38"/>
      <c r="C864" s="203" t="s">
        <v>1010</v>
      </c>
      <c r="D864" s="203" t="s">
        <v>177</v>
      </c>
      <c r="E864" s="204" t="s">
        <v>496</v>
      </c>
      <c r="F864" s="205" t="s">
        <v>497</v>
      </c>
      <c r="G864" s="206" t="s">
        <v>180</v>
      </c>
      <c r="H864" s="207">
        <v>1</v>
      </c>
      <c r="I864" s="208"/>
      <c r="J864" s="209">
        <f>ROUND(I864*H864,2)</f>
        <v>0</v>
      </c>
      <c r="K864" s="205" t="s">
        <v>181</v>
      </c>
      <c r="L864" s="210"/>
      <c r="M864" s="211" t="s">
        <v>19</v>
      </c>
      <c r="N864" s="212" t="s">
        <v>47</v>
      </c>
      <c r="O864" s="83"/>
      <c r="P864" s="213">
        <f>O864*H864</f>
        <v>0</v>
      </c>
      <c r="Q864" s="213">
        <v>0</v>
      </c>
      <c r="R864" s="213">
        <f>Q864*H864</f>
        <v>0</v>
      </c>
      <c r="S864" s="213">
        <v>0</v>
      </c>
      <c r="T864" s="214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215" t="s">
        <v>182</v>
      </c>
      <c r="AT864" s="215" t="s">
        <v>177</v>
      </c>
      <c r="AU864" s="215" t="s">
        <v>183</v>
      </c>
      <c r="AY864" s="16" t="s">
        <v>172</v>
      </c>
      <c r="BE864" s="216">
        <f>IF(N864="základní",J864,0)</f>
        <v>0</v>
      </c>
      <c r="BF864" s="216">
        <f>IF(N864="snížená",J864,0)</f>
        <v>0</v>
      </c>
      <c r="BG864" s="216">
        <f>IF(N864="zákl. přenesená",J864,0)</f>
        <v>0</v>
      </c>
      <c r="BH864" s="216">
        <f>IF(N864="sníž. přenesená",J864,0)</f>
        <v>0</v>
      </c>
      <c r="BI864" s="216">
        <f>IF(N864="nulová",J864,0)</f>
        <v>0</v>
      </c>
      <c r="BJ864" s="16" t="s">
        <v>84</v>
      </c>
      <c r="BK864" s="216">
        <f>ROUND(I864*H864,2)</f>
        <v>0</v>
      </c>
      <c r="BL864" s="16" t="s">
        <v>184</v>
      </c>
      <c r="BM864" s="215" t="s">
        <v>1011</v>
      </c>
    </row>
    <row r="865" s="2" customFormat="1">
      <c r="A865" s="37"/>
      <c r="B865" s="38"/>
      <c r="C865" s="39"/>
      <c r="D865" s="217" t="s">
        <v>186</v>
      </c>
      <c r="E865" s="39"/>
      <c r="F865" s="218" t="s">
        <v>499</v>
      </c>
      <c r="G865" s="39"/>
      <c r="H865" s="39"/>
      <c r="I865" s="219"/>
      <c r="J865" s="39"/>
      <c r="K865" s="39"/>
      <c r="L865" s="43"/>
      <c r="M865" s="220"/>
      <c r="N865" s="221"/>
      <c r="O865" s="83"/>
      <c r="P865" s="83"/>
      <c r="Q865" s="83"/>
      <c r="R865" s="83"/>
      <c r="S865" s="83"/>
      <c r="T865" s="84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T865" s="16" t="s">
        <v>186</v>
      </c>
      <c r="AU865" s="16" t="s">
        <v>183</v>
      </c>
    </row>
    <row r="866" s="2" customFormat="1" ht="16.5" customHeight="1">
      <c r="A866" s="37"/>
      <c r="B866" s="38"/>
      <c r="C866" s="203" t="s">
        <v>1012</v>
      </c>
      <c r="D866" s="203" t="s">
        <v>177</v>
      </c>
      <c r="E866" s="204" t="s">
        <v>496</v>
      </c>
      <c r="F866" s="205" t="s">
        <v>497</v>
      </c>
      <c r="G866" s="206" t="s">
        <v>180</v>
      </c>
      <c r="H866" s="207">
        <v>2</v>
      </c>
      <c r="I866" s="208"/>
      <c r="J866" s="209">
        <f>ROUND(I866*H866,2)</f>
        <v>0</v>
      </c>
      <c r="K866" s="205" t="s">
        <v>181</v>
      </c>
      <c r="L866" s="210"/>
      <c r="M866" s="211" t="s">
        <v>19</v>
      </c>
      <c r="N866" s="212" t="s">
        <v>47</v>
      </c>
      <c r="O866" s="83"/>
      <c r="P866" s="213">
        <f>O866*H866</f>
        <v>0</v>
      </c>
      <c r="Q866" s="213">
        <v>0</v>
      </c>
      <c r="R866" s="213">
        <f>Q866*H866</f>
        <v>0</v>
      </c>
      <c r="S866" s="213">
        <v>0</v>
      </c>
      <c r="T866" s="214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215" t="s">
        <v>182</v>
      </c>
      <c r="AT866" s="215" t="s">
        <v>177</v>
      </c>
      <c r="AU866" s="215" t="s">
        <v>183</v>
      </c>
      <c r="AY866" s="16" t="s">
        <v>172</v>
      </c>
      <c r="BE866" s="216">
        <f>IF(N866="základní",J866,0)</f>
        <v>0</v>
      </c>
      <c r="BF866" s="216">
        <f>IF(N866="snížená",J866,0)</f>
        <v>0</v>
      </c>
      <c r="BG866" s="216">
        <f>IF(N866="zákl. přenesená",J866,0)</f>
        <v>0</v>
      </c>
      <c r="BH866" s="216">
        <f>IF(N866="sníž. přenesená",J866,0)</f>
        <v>0</v>
      </c>
      <c r="BI866" s="216">
        <f>IF(N866="nulová",J866,0)</f>
        <v>0</v>
      </c>
      <c r="BJ866" s="16" t="s">
        <v>84</v>
      </c>
      <c r="BK866" s="216">
        <f>ROUND(I866*H866,2)</f>
        <v>0</v>
      </c>
      <c r="BL866" s="16" t="s">
        <v>184</v>
      </c>
      <c r="BM866" s="215" t="s">
        <v>1013</v>
      </c>
    </row>
    <row r="867" s="2" customFormat="1">
      <c r="A867" s="37"/>
      <c r="B867" s="38"/>
      <c r="C867" s="39"/>
      <c r="D867" s="217" t="s">
        <v>186</v>
      </c>
      <c r="E867" s="39"/>
      <c r="F867" s="218" t="s">
        <v>499</v>
      </c>
      <c r="G867" s="39"/>
      <c r="H867" s="39"/>
      <c r="I867" s="219"/>
      <c r="J867" s="39"/>
      <c r="K867" s="39"/>
      <c r="L867" s="43"/>
      <c r="M867" s="220"/>
      <c r="N867" s="221"/>
      <c r="O867" s="83"/>
      <c r="P867" s="83"/>
      <c r="Q867" s="83"/>
      <c r="R867" s="83"/>
      <c r="S867" s="83"/>
      <c r="T867" s="84"/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T867" s="16" t="s">
        <v>186</v>
      </c>
      <c r="AU867" s="16" t="s">
        <v>183</v>
      </c>
    </row>
    <row r="868" s="12" customFormat="1" ht="20.88" customHeight="1">
      <c r="A868" s="12"/>
      <c r="B868" s="187"/>
      <c r="C868" s="188"/>
      <c r="D868" s="189" t="s">
        <v>75</v>
      </c>
      <c r="E868" s="201" t="s">
        <v>343</v>
      </c>
      <c r="F868" s="201" t="s">
        <v>344</v>
      </c>
      <c r="G868" s="188"/>
      <c r="H868" s="188"/>
      <c r="I868" s="191"/>
      <c r="J868" s="202">
        <f>BK868</f>
        <v>0</v>
      </c>
      <c r="K868" s="188"/>
      <c r="L868" s="193"/>
      <c r="M868" s="194"/>
      <c r="N868" s="195"/>
      <c r="O868" s="195"/>
      <c r="P868" s="196">
        <f>SUM(P869:P878)</f>
        <v>0</v>
      </c>
      <c r="Q868" s="195"/>
      <c r="R868" s="196">
        <f>SUM(R869:R878)</f>
        <v>0</v>
      </c>
      <c r="S868" s="195"/>
      <c r="T868" s="197">
        <f>SUM(T869:T878)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198" t="s">
        <v>84</v>
      </c>
      <c r="AT868" s="199" t="s">
        <v>75</v>
      </c>
      <c r="AU868" s="199" t="s">
        <v>86</v>
      </c>
      <c r="AY868" s="198" t="s">
        <v>172</v>
      </c>
      <c r="BK868" s="200">
        <f>SUM(BK869:BK878)</f>
        <v>0</v>
      </c>
    </row>
    <row r="869" s="2" customFormat="1" ht="24.15" customHeight="1">
      <c r="A869" s="37"/>
      <c r="B869" s="38"/>
      <c r="C869" s="203" t="s">
        <v>1014</v>
      </c>
      <c r="D869" s="203" t="s">
        <v>177</v>
      </c>
      <c r="E869" s="204" t="s">
        <v>351</v>
      </c>
      <c r="F869" s="205" t="s">
        <v>352</v>
      </c>
      <c r="G869" s="206" t="s">
        <v>180</v>
      </c>
      <c r="H869" s="207">
        <v>1</v>
      </c>
      <c r="I869" s="208"/>
      <c r="J869" s="209">
        <f>ROUND(I869*H869,2)</f>
        <v>0</v>
      </c>
      <c r="K869" s="205" t="s">
        <v>181</v>
      </c>
      <c r="L869" s="210"/>
      <c r="M869" s="211" t="s">
        <v>19</v>
      </c>
      <c r="N869" s="212" t="s">
        <v>47</v>
      </c>
      <c r="O869" s="83"/>
      <c r="P869" s="213">
        <f>O869*H869</f>
        <v>0</v>
      </c>
      <c r="Q869" s="213">
        <v>0</v>
      </c>
      <c r="R869" s="213">
        <f>Q869*H869</f>
        <v>0</v>
      </c>
      <c r="S869" s="213">
        <v>0</v>
      </c>
      <c r="T869" s="214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215" t="s">
        <v>182</v>
      </c>
      <c r="AT869" s="215" t="s">
        <v>177</v>
      </c>
      <c r="AU869" s="215" t="s">
        <v>183</v>
      </c>
      <c r="AY869" s="16" t="s">
        <v>172</v>
      </c>
      <c r="BE869" s="216">
        <f>IF(N869="základní",J869,0)</f>
        <v>0</v>
      </c>
      <c r="BF869" s="216">
        <f>IF(N869="snížená",J869,0)</f>
        <v>0</v>
      </c>
      <c r="BG869" s="216">
        <f>IF(N869="zákl. přenesená",J869,0)</f>
        <v>0</v>
      </c>
      <c r="BH869" s="216">
        <f>IF(N869="sníž. přenesená",J869,0)</f>
        <v>0</v>
      </c>
      <c r="BI869" s="216">
        <f>IF(N869="nulová",J869,0)</f>
        <v>0</v>
      </c>
      <c r="BJ869" s="16" t="s">
        <v>84</v>
      </c>
      <c r="BK869" s="216">
        <f>ROUND(I869*H869,2)</f>
        <v>0</v>
      </c>
      <c r="BL869" s="16" t="s">
        <v>184</v>
      </c>
      <c r="BM869" s="215" t="s">
        <v>1015</v>
      </c>
    </row>
    <row r="870" s="2" customFormat="1">
      <c r="A870" s="37"/>
      <c r="B870" s="38"/>
      <c r="C870" s="39"/>
      <c r="D870" s="217" t="s">
        <v>186</v>
      </c>
      <c r="E870" s="39"/>
      <c r="F870" s="218" t="s">
        <v>354</v>
      </c>
      <c r="G870" s="39"/>
      <c r="H870" s="39"/>
      <c r="I870" s="219"/>
      <c r="J870" s="39"/>
      <c r="K870" s="39"/>
      <c r="L870" s="43"/>
      <c r="M870" s="220"/>
      <c r="N870" s="221"/>
      <c r="O870" s="83"/>
      <c r="P870" s="83"/>
      <c r="Q870" s="83"/>
      <c r="R870" s="83"/>
      <c r="S870" s="83"/>
      <c r="T870" s="84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16" t="s">
        <v>186</v>
      </c>
      <c r="AU870" s="16" t="s">
        <v>183</v>
      </c>
    </row>
    <row r="871" s="2" customFormat="1" ht="21.75" customHeight="1">
      <c r="A871" s="37"/>
      <c r="B871" s="38"/>
      <c r="C871" s="203" t="s">
        <v>1016</v>
      </c>
      <c r="D871" s="203" t="s">
        <v>177</v>
      </c>
      <c r="E871" s="204" t="s">
        <v>480</v>
      </c>
      <c r="F871" s="205" t="s">
        <v>347</v>
      </c>
      <c r="G871" s="206" t="s">
        <v>180</v>
      </c>
      <c r="H871" s="207">
        <v>1</v>
      </c>
      <c r="I871" s="208"/>
      <c r="J871" s="209">
        <f>ROUND(I871*H871,2)</f>
        <v>0</v>
      </c>
      <c r="K871" s="205" t="s">
        <v>181</v>
      </c>
      <c r="L871" s="210"/>
      <c r="M871" s="211" t="s">
        <v>19</v>
      </c>
      <c r="N871" s="212" t="s">
        <v>47</v>
      </c>
      <c r="O871" s="83"/>
      <c r="P871" s="213">
        <f>O871*H871</f>
        <v>0</v>
      </c>
      <c r="Q871" s="213">
        <v>0</v>
      </c>
      <c r="R871" s="213">
        <f>Q871*H871</f>
        <v>0</v>
      </c>
      <c r="S871" s="213">
        <v>0</v>
      </c>
      <c r="T871" s="214">
        <f>S871*H871</f>
        <v>0</v>
      </c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R871" s="215" t="s">
        <v>182</v>
      </c>
      <c r="AT871" s="215" t="s">
        <v>177</v>
      </c>
      <c r="AU871" s="215" t="s">
        <v>183</v>
      </c>
      <c r="AY871" s="16" t="s">
        <v>172</v>
      </c>
      <c r="BE871" s="216">
        <f>IF(N871="základní",J871,0)</f>
        <v>0</v>
      </c>
      <c r="BF871" s="216">
        <f>IF(N871="snížená",J871,0)</f>
        <v>0</v>
      </c>
      <c r="BG871" s="216">
        <f>IF(N871="zákl. přenesená",J871,0)</f>
        <v>0</v>
      </c>
      <c r="BH871" s="216">
        <f>IF(N871="sníž. přenesená",J871,0)</f>
        <v>0</v>
      </c>
      <c r="BI871" s="216">
        <f>IF(N871="nulová",J871,0)</f>
        <v>0</v>
      </c>
      <c r="BJ871" s="16" t="s">
        <v>84</v>
      </c>
      <c r="BK871" s="216">
        <f>ROUND(I871*H871,2)</f>
        <v>0</v>
      </c>
      <c r="BL871" s="16" t="s">
        <v>184</v>
      </c>
      <c r="BM871" s="215" t="s">
        <v>1017</v>
      </c>
    </row>
    <row r="872" s="2" customFormat="1">
      <c r="A872" s="37"/>
      <c r="B872" s="38"/>
      <c r="C872" s="39"/>
      <c r="D872" s="217" t="s">
        <v>186</v>
      </c>
      <c r="E872" s="39"/>
      <c r="F872" s="218" t="s">
        <v>354</v>
      </c>
      <c r="G872" s="39"/>
      <c r="H872" s="39"/>
      <c r="I872" s="219"/>
      <c r="J872" s="39"/>
      <c r="K872" s="39"/>
      <c r="L872" s="43"/>
      <c r="M872" s="220"/>
      <c r="N872" s="221"/>
      <c r="O872" s="83"/>
      <c r="P872" s="83"/>
      <c r="Q872" s="83"/>
      <c r="R872" s="83"/>
      <c r="S872" s="83"/>
      <c r="T872" s="84"/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T872" s="16" t="s">
        <v>186</v>
      </c>
      <c r="AU872" s="16" t="s">
        <v>183</v>
      </c>
    </row>
    <row r="873" s="2" customFormat="1" ht="16.5" customHeight="1">
      <c r="A873" s="37"/>
      <c r="B873" s="38"/>
      <c r="C873" s="203" t="s">
        <v>1018</v>
      </c>
      <c r="D873" s="203" t="s">
        <v>177</v>
      </c>
      <c r="E873" s="204" t="s">
        <v>192</v>
      </c>
      <c r="F873" s="205" t="s">
        <v>193</v>
      </c>
      <c r="G873" s="206" t="s">
        <v>180</v>
      </c>
      <c r="H873" s="207">
        <v>1.22</v>
      </c>
      <c r="I873" s="208"/>
      <c r="J873" s="209">
        <f>ROUND(I873*H873,2)</f>
        <v>0</v>
      </c>
      <c r="K873" s="205" t="s">
        <v>181</v>
      </c>
      <c r="L873" s="210"/>
      <c r="M873" s="211" t="s">
        <v>19</v>
      </c>
      <c r="N873" s="212" t="s">
        <v>47</v>
      </c>
      <c r="O873" s="83"/>
      <c r="P873" s="213">
        <f>O873*H873</f>
        <v>0</v>
      </c>
      <c r="Q873" s="213">
        <v>0</v>
      </c>
      <c r="R873" s="213">
        <f>Q873*H873</f>
        <v>0</v>
      </c>
      <c r="S873" s="213">
        <v>0</v>
      </c>
      <c r="T873" s="214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215" t="s">
        <v>182</v>
      </c>
      <c r="AT873" s="215" t="s">
        <v>177</v>
      </c>
      <c r="AU873" s="215" t="s">
        <v>183</v>
      </c>
      <c r="AY873" s="16" t="s">
        <v>172</v>
      </c>
      <c r="BE873" s="216">
        <f>IF(N873="základní",J873,0)</f>
        <v>0</v>
      </c>
      <c r="BF873" s="216">
        <f>IF(N873="snížená",J873,0)</f>
        <v>0</v>
      </c>
      <c r="BG873" s="216">
        <f>IF(N873="zákl. přenesená",J873,0)</f>
        <v>0</v>
      </c>
      <c r="BH873" s="216">
        <f>IF(N873="sníž. přenesená",J873,0)</f>
        <v>0</v>
      </c>
      <c r="BI873" s="216">
        <f>IF(N873="nulová",J873,0)</f>
        <v>0</v>
      </c>
      <c r="BJ873" s="16" t="s">
        <v>84</v>
      </c>
      <c r="BK873" s="216">
        <f>ROUND(I873*H873,2)</f>
        <v>0</v>
      </c>
      <c r="BL873" s="16" t="s">
        <v>184</v>
      </c>
      <c r="BM873" s="215" t="s">
        <v>1019</v>
      </c>
    </row>
    <row r="874" s="2" customFormat="1">
      <c r="A874" s="37"/>
      <c r="B874" s="38"/>
      <c r="C874" s="39"/>
      <c r="D874" s="217" t="s">
        <v>186</v>
      </c>
      <c r="E874" s="39"/>
      <c r="F874" s="218" t="s">
        <v>195</v>
      </c>
      <c r="G874" s="39"/>
      <c r="H874" s="39"/>
      <c r="I874" s="219"/>
      <c r="J874" s="39"/>
      <c r="K874" s="39"/>
      <c r="L874" s="43"/>
      <c r="M874" s="220"/>
      <c r="N874" s="221"/>
      <c r="O874" s="83"/>
      <c r="P874" s="83"/>
      <c r="Q874" s="83"/>
      <c r="R874" s="83"/>
      <c r="S874" s="83"/>
      <c r="T874" s="84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186</v>
      </c>
      <c r="AU874" s="16" t="s">
        <v>183</v>
      </c>
    </row>
    <row r="875" s="2" customFormat="1" ht="16.5" customHeight="1">
      <c r="A875" s="37"/>
      <c r="B875" s="38"/>
      <c r="C875" s="203" t="s">
        <v>1020</v>
      </c>
      <c r="D875" s="203" t="s">
        <v>177</v>
      </c>
      <c r="E875" s="204" t="s">
        <v>496</v>
      </c>
      <c r="F875" s="205" t="s">
        <v>497</v>
      </c>
      <c r="G875" s="206" t="s">
        <v>180</v>
      </c>
      <c r="H875" s="207">
        <v>1</v>
      </c>
      <c r="I875" s="208"/>
      <c r="J875" s="209">
        <f>ROUND(I875*H875,2)</f>
        <v>0</v>
      </c>
      <c r="K875" s="205" t="s">
        <v>181</v>
      </c>
      <c r="L875" s="210"/>
      <c r="M875" s="211" t="s">
        <v>19</v>
      </c>
      <c r="N875" s="212" t="s">
        <v>47</v>
      </c>
      <c r="O875" s="83"/>
      <c r="P875" s="213">
        <f>O875*H875</f>
        <v>0</v>
      </c>
      <c r="Q875" s="213">
        <v>0</v>
      </c>
      <c r="R875" s="213">
        <f>Q875*H875</f>
        <v>0</v>
      </c>
      <c r="S875" s="213">
        <v>0</v>
      </c>
      <c r="T875" s="214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215" t="s">
        <v>182</v>
      </c>
      <c r="AT875" s="215" t="s">
        <v>177</v>
      </c>
      <c r="AU875" s="215" t="s">
        <v>183</v>
      </c>
      <c r="AY875" s="16" t="s">
        <v>172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6" t="s">
        <v>84</v>
      </c>
      <c r="BK875" s="216">
        <f>ROUND(I875*H875,2)</f>
        <v>0</v>
      </c>
      <c r="BL875" s="16" t="s">
        <v>184</v>
      </c>
      <c r="BM875" s="215" t="s">
        <v>1021</v>
      </c>
    </row>
    <row r="876" s="2" customFormat="1">
      <c r="A876" s="37"/>
      <c r="B876" s="38"/>
      <c r="C876" s="39"/>
      <c r="D876" s="217" t="s">
        <v>186</v>
      </c>
      <c r="E876" s="39"/>
      <c r="F876" s="218" t="s">
        <v>499</v>
      </c>
      <c r="G876" s="39"/>
      <c r="H876" s="39"/>
      <c r="I876" s="219"/>
      <c r="J876" s="39"/>
      <c r="K876" s="39"/>
      <c r="L876" s="43"/>
      <c r="M876" s="220"/>
      <c r="N876" s="221"/>
      <c r="O876" s="83"/>
      <c r="P876" s="83"/>
      <c r="Q876" s="83"/>
      <c r="R876" s="83"/>
      <c r="S876" s="83"/>
      <c r="T876" s="84"/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T876" s="16" t="s">
        <v>186</v>
      </c>
      <c r="AU876" s="16" t="s">
        <v>183</v>
      </c>
    </row>
    <row r="877" s="2" customFormat="1" ht="16.5" customHeight="1">
      <c r="A877" s="37"/>
      <c r="B877" s="38"/>
      <c r="C877" s="203" t="s">
        <v>1022</v>
      </c>
      <c r="D877" s="203" t="s">
        <v>177</v>
      </c>
      <c r="E877" s="204" t="s">
        <v>496</v>
      </c>
      <c r="F877" s="205" t="s">
        <v>497</v>
      </c>
      <c r="G877" s="206" t="s">
        <v>180</v>
      </c>
      <c r="H877" s="207">
        <v>1</v>
      </c>
      <c r="I877" s="208"/>
      <c r="J877" s="209">
        <f>ROUND(I877*H877,2)</f>
        <v>0</v>
      </c>
      <c r="K877" s="205" t="s">
        <v>181</v>
      </c>
      <c r="L877" s="210"/>
      <c r="M877" s="211" t="s">
        <v>19</v>
      </c>
      <c r="N877" s="212" t="s">
        <v>47</v>
      </c>
      <c r="O877" s="83"/>
      <c r="P877" s="213">
        <f>O877*H877</f>
        <v>0</v>
      </c>
      <c r="Q877" s="213">
        <v>0</v>
      </c>
      <c r="R877" s="213">
        <f>Q877*H877</f>
        <v>0</v>
      </c>
      <c r="S877" s="213">
        <v>0</v>
      </c>
      <c r="T877" s="214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215" t="s">
        <v>182</v>
      </c>
      <c r="AT877" s="215" t="s">
        <v>177</v>
      </c>
      <c r="AU877" s="215" t="s">
        <v>183</v>
      </c>
      <c r="AY877" s="16" t="s">
        <v>172</v>
      </c>
      <c r="BE877" s="216">
        <f>IF(N877="základní",J877,0)</f>
        <v>0</v>
      </c>
      <c r="BF877" s="216">
        <f>IF(N877="snížená",J877,0)</f>
        <v>0</v>
      </c>
      <c r="BG877" s="216">
        <f>IF(N877="zákl. přenesená",J877,0)</f>
        <v>0</v>
      </c>
      <c r="BH877" s="216">
        <f>IF(N877="sníž. přenesená",J877,0)</f>
        <v>0</v>
      </c>
      <c r="BI877" s="216">
        <f>IF(N877="nulová",J877,0)</f>
        <v>0</v>
      </c>
      <c r="BJ877" s="16" t="s">
        <v>84</v>
      </c>
      <c r="BK877" s="216">
        <f>ROUND(I877*H877,2)</f>
        <v>0</v>
      </c>
      <c r="BL877" s="16" t="s">
        <v>184</v>
      </c>
      <c r="BM877" s="215" t="s">
        <v>1023</v>
      </c>
    </row>
    <row r="878" s="2" customFormat="1">
      <c r="A878" s="37"/>
      <c r="B878" s="38"/>
      <c r="C878" s="39"/>
      <c r="D878" s="217" t="s">
        <v>186</v>
      </c>
      <c r="E878" s="39"/>
      <c r="F878" s="218" t="s">
        <v>499</v>
      </c>
      <c r="G878" s="39"/>
      <c r="H878" s="39"/>
      <c r="I878" s="219"/>
      <c r="J878" s="39"/>
      <c r="K878" s="39"/>
      <c r="L878" s="43"/>
      <c r="M878" s="220"/>
      <c r="N878" s="221"/>
      <c r="O878" s="83"/>
      <c r="P878" s="83"/>
      <c r="Q878" s="83"/>
      <c r="R878" s="83"/>
      <c r="S878" s="83"/>
      <c r="T878" s="84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6" t="s">
        <v>186</v>
      </c>
      <c r="AU878" s="16" t="s">
        <v>183</v>
      </c>
    </row>
    <row r="879" s="12" customFormat="1" ht="22.8" customHeight="1">
      <c r="A879" s="12"/>
      <c r="B879" s="187"/>
      <c r="C879" s="188"/>
      <c r="D879" s="189" t="s">
        <v>75</v>
      </c>
      <c r="E879" s="201" t="s">
        <v>1024</v>
      </c>
      <c r="F879" s="201" t="s">
        <v>1025</v>
      </c>
      <c r="G879" s="188"/>
      <c r="H879" s="188"/>
      <c r="I879" s="191"/>
      <c r="J879" s="202">
        <f>BK879</f>
        <v>0</v>
      </c>
      <c r="K879" s="188"/>
      <c r="L879" s="193"/>
      <c r="M879" s="194"/>
      <c r="N879" s="195"/>
      <c r="O879" s="195"/>
      <c r="P879" s="196">
        <f>P880+P887+P892+P899</f>
        <v>0</v>
      </c>
      <c r="Q879" s="195"/>
      <c r="R879" s="196">
        <f>R880+R887+R892+R899</f>
        <v>0</v>
      </c>
      <c r="S879" s="195"/>
      <c r="T879" s="197">
        <f>T880+T887+T892+T899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198" t="s">
        <v>84</v>
      </c>
      <c r="AT879" s="199" t="s">
        <v>75</v>
      </c>
      <c r="AU879" s="199" t="s">
        <v>84</v>
      </c>
      <c r="AY879" s="198" t="s">
        <v>172</v>
      </c>
      <c r="BK879" s="200">
        <f>BK880+BK887+BK892+BK899</f>
        <v>0</v>
      </c>
    </row>
    <row r="880" s="12" customFormat="1" ht="20.88" customHeight="1">
      <c r="A880" s="12"/>
      <c r="B880" s="187"/>
      <c r="C880" s="188"/>
      <c r="D880" s="189" t="s">
        <v>75</v>
      </c>
      <c r="E880" s="201" t="s">
        <v>175</v>
      </c>
      <c r="F880" s="201" t="s">
        <v>176</v>
      </c>
      <c r="G880" s="188"/>
      <c r="H880" s="188"/>
      <c r="I880" s="191"/>
      <c r="J880" s="202">
        <f>BK880</f>
        <v>0</v>
      </c>
      <c r="K880" s="188"/>
      <c r="L880" s="193"/>
      <c r="M880" s="194"/>
      <c r="N880" s="195"/>
      <c r="O880" s="195"/>
      <c r="P880" s="196">
        <f>SUM(P881:P886)</f>
        <v>0</v>
      </c>
      <c r="Q880" s="195"/>
      <c r="R880" s="196">
        <f>SUM(R881:R886)</f>
        <v>0</v>
      </c>
      <c r="S880" s="195"/>
      <c r="T880" s="197">
        <f>SUM(T881:T886)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198" t="s">
        <v>84</v>
      </c>
      <c r="AT880" s="199" t="s">
        <v>75</v>
      </c>
      <c r="AU880" s="199" t="s">
        <v>86</v>
      </c>
      <c r="AY880" s="198" t="s">
        <v>172</v>
      </c>
      <c r="BK880" s="200">
        <f>SUM(BK881:BK886)</f>
        <v>0</v>
      </c>
    </row>
    <row r="881" s="2" customFormat="1" ht="16.5" customHeight="1">
      <c r="A881" s="37"/>
      <c r="B881" s="38"/>
      <c r="C881" s="203" t="s">
        <v>1026</v>
      </c>
      <c r="D881" s="203" t="s">
        <v>177</v>
      </c>
      <c r="E881" s="204" t="s">
        <v>209</v>
      </c>
      <c r="F881" s="205" t="s">
        <v>179</v>
      </c>
      <c r="G881" s="206" t="s">
        <v>180</v>
      </c>
      <c r="H881" s="207">
        <v>2</v>
      </c>
      <c r="I881" s="208"/>
      <c r="J881" s="209">
        <f>ROUND(I881*H881,2)</f>
        <v>0</v>
      </c>
      <c r="K881" s="205" t="s">
        <v>181</v>
      </c>
      <c r="L881" s="210"/>
      <c r="M881" s="211" t="s">
        <v>19</v>
      </c>
      <c r="N881" s="212" t="s">
        <v>47</v>
      </c>
      <c r="O881" s="83"/>
      <c r="P881" s="213">
        <f>O881*H881</f>
        <v>0</v>
      </c>
      <c r="Q881" s="213">
        <v>0</v>
      </c>
      <c r="R881" s="213">
        <f>Q881*H881</f>
        <v>0</v>
      </c>
      <c r="S881" s="213">
        <v>0</v>
      </c>
      <c r="T881" s="214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215" t="s">
        <v>182</v>
      </c>
      <c r="AT881" s="215" t="s">
        <v>177</v>
      </c>
      <c r="AU881" s="215" t="s">
        <v>183</v>
      </c>
      <c r="AY881" s="16" t="s">
        <v>172</v>
      </c>
      <c r="BE881" s="216">
        <f>IF(N881="základní",J881,0)</f>
        <v>0</v>
      </c>
      <c r="BF881" s="216">
        <f>IF(N881="snížená",J881,0)</f>
        <v>0</v>
      </c>
      <c r="BG881" s="216">
        <f>IF(N881="zákl. přenesená",J881,0)</f>
        <v>0</v>
      </c>
      <c r="BH881" s="216">
        <f>IF(N881="sníž. přenesená",J881,0)</f>
        <v>0</v>
      </c>
      <c r="BI881" s="216">
        <f>IF(N881="nulová",J881,0)</f>
        <v>0</v>
      </c>
      <c r="BJ881" s="16" t="s">
        <v>84</v>
      </c>
      <c r="BK881" s="216">
        <f>ROUND(I881*H881,2)</f>
        <v>0</v>
      </c>
      <c r="BL881" s="16" t="s">
        <v>184</v>
      </c>
      <c r="BM881" s="215" t="s">
        <v>1027</v>
      </c>
    </row>
    <row r="882" s="2" customFormat="1">
      <c r="A882" s="37"/>
      <c r="B882" s="38"/>
      <c r="C882" s="39"/>
      <c r="D882" s="217" t="s">
        <v>186</v>
      </c>
      <c r="E882" s="39"/>
      <c r="F882" s="218" t="s">
        <v>211</v>
      </c>
      <c r="G882" s="39"/>
      <c r="H882" s="39"/>
      <c r="I882" s="219"/>
      <c r="J882" s="39"/>
      <c r="K882" s="39"/>
      <c r="L882" s="43"/>
      <c r="M882" s="220"/>
      <c r="N882" s="221"/>
      <c r="O882" s="83"/>
      <c r="P882" s="83"/>
      <c r="Q882" s="83"/>
      <c r="R882" s="83"/>
      <c r="S882" s="83"/>
      <c r="T882" s="84"/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T882" s="16" t="s">
        <v>186</v>
      </c>
      <c r="AU882" s="16" t="s">
        <v>183</v>
      </c>
    </row>
    <row r="883" s="2" customFormat="1" ht="16.5" customHeight="1">
      <c r="A883" s="37"/>
      <c r="B883" s="38"/>
      <c r="C883" s="203" t="s">
        <v>1028</v>
      </c>
      <c r="D883" s="203" t="s">
        <v>177</v>
      </c>
      <c r="E883" s="204" t="s">
        <v>1029</v>
      </c>
      <c r="F883" s="205" t="s">
        <v>193</v>
      </c>
      <c r="G883" s="206" t="s">
        <v>180</v>
      </c>
      <c r="H883" s="207">
        <v>0.71999999999999997</v>
      </c>
      <c r="I883" s="208"/>
      <c r="J883" s="209">
        <f>ROUND(I883*H883,2)</f>
        <v>0</v>
      </c>
      <c r="K883" s="205" t="s">
        <v>181</v>
      </c>
      <c r="L883" s="210"/>
      <c r="M883" s="211" t="s">
        <v>19</v>
      </c>
      <c r="N883" s="212" t="s">
        <v>47</v>
      </c>
      <c r="O883" s="83"/>
      <c r="P883" s="213">
        <f>O883*H883</f>
        <v>0</v>
      </c>
      <c r="Q883" s="213">
        <v>0</v>
      </c>
      <c r="R883" s="213">
        <f>Q883*H883</f>
        <v>0</v>
      </c>
      <c r="S883" s="213">
        <v>0</v>
      </c>
      <c r="T883" s="214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215" t="s">
        <v>182</v>
      </c>
      <c r="AT883" s="215" t="s">
        <v>177</v>
      </c>
      <c r="AU883" s="215" t="s">
        <v>183</v>
      </c>
      <c r="AY883" s="16" t="s">
        <v>172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6" t="s">
        <v>84</v>
      </c>
      <c r="BK883" s="216">
        <f>ROUND(I883*H883,2)</f>
        <v>0</v>
      </c>
      <c r="BL883" s="16" t="s">
        <v>184</v>
      </c>
      <c r="BM883" s="215" t="s">
        <v>1030</v>
      </c>
    </row>
    <row r="884" s="2" customFormat="1">
      <c r="A884" s="37"/>
      <c r="B884" s="38"/>
      <c r="C884" s="39"/>
      <c r="D884" s="217" t="s">
        <v>186</v>
      </c>
      <c r="E884" s="39"/>
      <c r="F884" s="218" t="s">
        <v>1031</v>
      </c>
      <c r="G884" s="39"/>
      <c r="H884" s="39"/>
      <c r="I884" s="219"/>
      <c r="J884" s="39"/>
      <c r="K884" s="39"/>
      <c r="L884" s="43"/>
      <c r="M884" s="220"/>
      <c r="N884" s="221"/>
      <c r="O884" s="83"/>
      <c r="P884" s="83"/>
      <c r="Q884" s="83"/>
      <c r="R884" s="83"/>
      <c r="S884" s="83"/>
      <c r="T884" s="84"/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T884" s="16" t="s">
        <v>186</v>
      </c>
      <c r="AU884" s="16" t="s">
        <v>183</v>
      </c>
    </row>
    <row r="885" s="2" customFormat="1" ht="16.5" customHeight="1">
      <c r="A885" s="37"/>
      <c r="B885" s="38"/>
      <c r="C885" s="203" t="s">
        <v>1032</v>
      </c>
      <c r="D885" s="203" t="s">
        <v>177</v>
      </c>
      <c r="E885" s="204" t="s">
        <v>1029</v>
      </c>
      <c r="F885" s="205" t="s">
        <v>193</v>
      </c>
      <c r="G885" s="206" t="s">
        <v>180</v>
      </c>
      <c r="H885" s="207">
        <v>0.71999999999999997</v>
      </c>
      <c r="I885" s="208"/>
      <c r="J885" s="209">
        <f>ROUND(I885*H885,2)</f>
        <v>0</v>
      </c>
      <c r="K885" s="205" t="s">
        <v>181</v>
      </c>
      <c r="L885" s="210"/>
      <c r="M885" s="211" t="s">
        <v>19</v>
      </c>
      <c r="N885" s="212" t="s">
        <v>47</v>
      </c>
      <c r="O885" s="83"/>
      <c r="P885" s="213">
        <f>O885*H885</f>
        <v>0</v>
      </c>
      <c r="Q885" s="213">
        <v>0</v>
      </c>
      <c r="R885" s="213">
        <f>Q885*H885</f>
        <v>0</v>
      </c>
      <c r="S885" s="213">
        <v>0</v>
      </c>
      <c r="T885" s="214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15" t="s">
        <v>182</v>
      </c>
      <c r="AT885" s="215" t="s">
        <v>177</v>
      </c>
      <c r="AU885" s="215" t="s">
        <v>183</v>
      </c>
      <c r="AY885" s="16" t="s">
        <v>172</v>
      </c>
      <c r="BE885" s="216">
        <f>IF(N885="základní",J885,0)</f>
        <v>0</v>
      </c>
      <c r="BF885" s="216">
        <f>IF(N885="snížená",J885,0)</f>
        <v>0</v>
      </c>
      <c r="BG885" s="216">
        <f>IF(N885="zákl. přenesená",J885,0)</f>
        <v>0</v>
      </c>
      <c r="BH885" s="216">
        <f>IF(N885="sníž. přenesená",J885,0)</f>
        <v>0</v>
      </c>
      <c r="BI885" s="216">
        <f>IF(N885="nulová",J885,0)</f>
        <v>0</v>
      </c>
      <c r="BJ885" s="16" t="s">
        <v>84</v>
      </c>
      <c r="BK885" s="216">
        <f>ROUND(I885*H885,2)</f>
        <v>0</v>
      </c>
      <c r="BL885" s="16" t="s">
        <v>184</v>
      </c>
      <c r="BM885" s="215" t="s">
        <v>1033</v>
      </c>
    </row>
    <row r="886" s="2" customFormat="1">
      <c r="A886" s="37"/>
      <c r="B886" s="38"/>
      <c r="C886" s="39"/>
      <c r="D886" s="217" t="s">
        <v>186</v>
      </c>
      <c r="E886" s="39"/>
      <c r="F886" s="218" t="s">
        <v>1031</v>
      </c>
      <c r="G886" s="39"/>
      <c r="H886" s="39"/>
      <c r="I886" s="219"/>
      <c r="J886" s="39"/>
      <c r="K886" s="39"/>
      <c r="L886" s="43"/>
      <c r="M886" s="220"/>
      <c r="N886" s="221"/>
      <c r="O886" s="83"/>
      <c r="P886" s="83"/>
      <c r="Q886" s="83"/>
      <c r="R886" s="83"/>
      <c r="S886" s="83"/>
      <c r="T886" s="84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186</v>
      </c>
      <c r="AU886" s="16" t="s">
        <v>183</v>
      </c>
    </row>
    <row r="887" s="12" customFormat="1" ht="20.88" customHeight="1">
      <c r="A887" s="12"/>
      <c r="B887" s="187"/>
      <c r="C887" s="188"/>
      <c r="D887" s="189" t="s">
        <v>75</v>
      </c>
      <c r="E887" s="201" t="s">
        <v>175</v>
      </c>
      <c r="F887" s="201" t="s">
        <v>176</v>
      </c>
      <c r="G887" s="188"/>
      <c r="H887" s="188"/>
      <c r="I887" s="191"/>
      <c r="J887" s="202">
        <f>BK887</f>
        <v>0</v>
      </c>
      <c r="K887" s="188"/>
      <c r="L887" s="193"/>
      <c r="M887" s="194"/>
      <c r="N887" s="195"/>
      <c r="O887" s="195"/>
      <c r="P887" s="196">
        <f>SUM(P888:P891)</f>
        <v>0</v>
      </c>
      <c r="Q887" s="195"/>
      <c r="R887" s="196">
        <f>SUM(R888:R891)</f>
        <v>0</v>
      </c>
      <c r="S887" s="195"/>
      <c r="T887" s="197">
        <f>SUM(T888:T891)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198" t="s">
        <v>84</v>
      </c>
      <c r="AT887" s="199" t="s">
        <v>75</v>
      </c>
      <c r="AU887" s="199" t="s">
        <v>86</v>
      </c>
      <c r="AY887" s="198" t="s">
        <v>172</v>
      </c>
      <c r="BK887" s="200">
        <f>SUM(BK888:BK891)</f>
        <v>0</v>
      </c>
    </row>
    <row r="888" s="2" customFormat="1" ht="16.5" customHeight="1">
      <c r="A888" s="37"/>
      <c r="B888" s="38"/>
      <c r="C888" s="203" t="s">
        <v>1034</v>
      </c>
      <c r="D888" s="203" t="s">
        <v>177</v>
      </c>
      <c r="E888" s="204" t="s">
        <v>835</v>
      </c>
      <c r="F888" s="205" t="s">
        <v>179</v>
      </c>
      <c r="G888" s="206" t="s">
        <v>180</v>
      </c>
      <c r="H888" s="207">
        <v>1</v>
      </c>
      <c r="I888" s="208"/>
      <c r="J888" s="209">
        <f>ROUND(I888*H888,2)</f>
        <v>0</v>
      </c>
      <c r="K888" s="205" t="s">
        <v>181</v>
      </c>
      <c r="L888" s="210"/>
      <c r="M888" s="211" t="s">
        <v>19</v>
      </c>
      <c r="N888" s="212" t="s">
        <v>47</v>
      </c>
      <c r="O888" s="83"/>
      <c r="P888" s="213">
        <f>O888*H888</f>
        <v>0</v>
      </c>
      <c r="Q888" s="213">
        <v>0</v>
      </c>
      <c r="R888" s="213">
        <f>Q888*H888</f>
        <v>0</v>
      </c>
      <c r="S888" s="213">
        <v>0</v>
      </c>
      <c r="T888" s="214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15" t="s">
        <v>182</v>
      </c>
      <c r="AT888" s="215" t="s">
        <v>177</v>
      </c>
      <c r="AU888" s="215" t="s">
        <v>183</v>
      </c>
      <c r="AY888" s="16" t="s">
        <v>172</v>
      </c>
      <c r="BE888" s="216">
        <f>IF(N888="základní",J888,0)</f>
        <v>0</v>
      </c>
      <c r="BF888" s="216">
        <f>IF(N888="snížená",J888,0)</f>
        <v>0</v>
      </c>
      <c r="BG888" s="216">
        <f>IF(N888="zákl. přenesená",J888,0)</f>
        <v>0</v>
      </c>
      <c r="BH888" s="216">
        <f>IF(N888="sníž. přenesená",J888,0)</f>
        <v>0</v>
      </c>
      <c r="BI888" s="216">
        <f>IF(N888="nulová",J888,0)</f>
        <v>0</v>
      </c>
      <c r="BJ888" s="16" t="s">
        <v>84</v>
      </c>
      <c r="BK888" s="216">
        <f>ROUND(I888*H888,2)</f>
        <v>0</v>
      </c>
      <c r="BL888" s="16" t="s">
        <v>184</v>
      </c>
      <c r="BM888" s="215" t="s">
        <v>1035</v>
      </c>
    </row>
    <row r="889" s="2" customFormat="1">
      <c r="A889" s="37"/>
      <c r="B889" s="38"/>
      <c r="C889" s="39"/>
      <c r="D889" s="217" t="s">
        <v>186</v>
      </c>
      <c r="E889" s="39"/>
      <c r="F889" s="218" t="s">
        <v>837</v>
      </c>
      <c r="G889" s="39"/>
      <c r="H889" s="39"/>
      <c r="I889" s="219"/>
      <c r="J889" s="39"/>
      <c r="K889" s="39"/>
      <c r="L889" s="43"/>
      <c r="M889" s="220"/>
      <c r="N889" s="221"/>
      <c r="O889" s="83"/>
      <c r="P889" s="83"/>
      <c r="Q889" s="83"/>
      <c r="R889" s="83"/>
      <c r="S889" s="83"/>
      <c r="T889" s="84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16" t="s">
        <v>186</v>
      </c>
      <c r="AU889" s="16" t="s">
        <v>183</v>
      </c>
    </row>
    <row r="890" s="2" customFormat="1" ht="16.5" customHeight="1">
      <c r="A890" s="37"/>
      <c r="B890" s="38"/>
      <c r="C890" s="203" t="s">
        <v>1036</v>
      </c>
      <c r="D890" s="203" t="s">
        <v>177</v>
      </c>
      <c r="E890" s="204" t="s">
        <v>654</v>
      </c>
      <c r="F890" s="205" t="s">
        <v>193</v>
      </c>
      <c r="G890" s="206" t="s">
        <v>180</v>
      </c>
      <c r="H890" s="207">
        <v>0.81999999999999995</v>
      </c>
      <c r="I890" s="208"/>
      <c r="J890" s="209">
        <f>ROUND(I890*H890,2)</f>
        <v>0</v>
      </c>
      <c r="K890" s="205" t="s">
        <v>181</v>
      </c>
      <c r="L890" s="210"/>
      <c r="M890" s="211" t="s">
        <v>19</v>
      </c>
      <c r="N890" s="212" t="s">
        <v>47</v>
      </c>
      <c r="O890" s="83"/>
      <c r="P890" s="213">
        <f>O890*H890</f>
        <v>0</v>
      </c>
      <c r="Q890" s="213">
        <v>0</v>
      </c>
      <c r="R890" s="213">
        <f>Q890*H890</f>
        <v>0</v>
      </c>
      <c r="S890" s="213">
        <v>0</v>
      </c>
      <c r="T890" s="214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215" t="s">
        <v>182</v>
      </c>
      <c r="AT890" s="215" t="s">
        <v>177</v>
      </c>
      <c r="AU890" s="215" t="s">
        <v>183</v>
      </c>
      <c r="AY890" s="16" t="s">
        <v>172</v>
      </c>
      <c r="BE890" s="216">
        <f>IF(N890="základní",J890,0)</f>
        <v>0</v>
      </c>
      <c r="BF890" s="216">
        <f>IF(N890="snížená",J890,0)</f>
        <v>0</v>
      </c>
      <c r="BG890" s="216">
        <f>IF(N890="zákl. přenesená",J890,0)</f>
        <v>0</v>
      </c>
      <c r="BH890" s="216">
        <f>IF(N890="sníž. přenesená",J890,0)</f>
        <v>0</v>
      </c>
      <c r="BI890" s="216">
        <f>IF(N890="nulová",J890,0)</f>
        <v>0</v>
      </c>
      <c r="BJ890" s="16" t="s">
        <v>84</v>
      </c>
      <c r="BK890" s="216">
        <f>ROUND(I890*H890,2)</f>
        <v>0</v>
      </c>
      <c r="BL890" s="16" t="s">
        <v>184</v>
      </c>
      <c r="BM890" s="215" t="s">
        <v>1037</v>
      </c>
    </row>
    <row r="891" s="2" customFormat="1">
      <c r="A891" s="37"/>
      <c r="B891" s="38"/>
      <c r="C891" s="39"/>
      <c r="D891" s="217" t="s">
        <v>186</v>
      </c>
      <c r="E891" s="39"/>
      <c r="F891" s="218" t="s">
        <v>656</v>
      </c>
      <c r="G891" s="39"/>
      <c r="H891" s="39"/>
      <c r="I891" s="219"/>
      <c r="J891" s="39"/>
      <c r="K891" s="39"/>
      <c r="L891" s="43"/>
      <c r="M891" s="220"/>
      <c r="N891" s="221"/>
      <c r="O891" s="83"/>
      <c r="P891" s="83"/>
      <c r="Q891" s="83"/>
      <c r="R891" s="83"/>
      <c r="S891" s="83"/>
      <c r="T891" s="84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6" t="s">
        <v>186</v>
      </c>
      <c r="AU891" s="16" t="s">
        <v>183</v>
      </c>
    </row>
    <row r="892" s="12" customFormat="1" ht="20.88" customHeight="1">
      <c r="A892" s="12"/>
      <c r="B892" s="187"/>
      <c r="C892" s="188"/>
      <c r="D892" s="189" t="s">
        <v>75</v>
      </c>
      <c r="E892" s="201" t="s">
        <v>216</v>
      </c>
      <c r="F892" s="201" t="s">
        <v>217</v>
      </c>
      <c r="G892" s="188"/>
      <c r="H892" s="188"/>
      <c r="I892" s="191"/>
      <c r="J892" s="202">
        <f>BK892</f>
        <v>0</v>
      </c>
      <c r="K892" s="188"/>
      <c r="L892" s="193"/>
      <c r="M892" s="194"/>
      <c r="N892" s="195"/>
      <c r="O892" s="195"/>
      <c r="P892" s="196">
        <f>SUM(P893:P898)</f>
        <v>0</v>
      </c>
      <c r="Q892" s="195"/>
      <c r="R892" s="196">
        <f>SUM(R893:R898)</f>
        <v>0</v>
      </c>
      <c r="S892" s="195"/>
      <c r="T892" s="197">
        <f>SUM(T893:T898)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198" t="s">
        <v>84</v>
      </c>
      <c r="AT892" s="199" t="s">
        <v>75</v>
      </c>
      <c r="AU892" s="199" t="s">
        <v>86</v>
      </c>
      <c r="AY892" s="198" t="s">
        <v>172</v>
      </c>
      <c r="BK892" s="200">
        <f>SUM(BK893:BK898)</f>
        <v>0</v>
      </c>
    </row>
    <row r="893" s="2" customFormat="1" ht="16.5" customHeight="1">
      <c r="A893" s="37"/>
      <c r="B893" s="38"/>
      <c r="C893" s="203" t="s">
        <v>1038</v>
      </c>
      <c r="D893" s="203" t="s">
        <v>177</v>
      </c>
      <c r="E893" s="204" t="s">
        <v>219</v>
      </c>
      <c r="F893" s="205" t="s">
        <v>220</v>
      </c>
      <c r="G893" s="206" t="s">
        <v>180</v>
      </c>
      <c r="H893" s="207">
        <v>1</v>
      </c>
      <c r="I893" s="208"/>
      <c r="J893" s="209">
        <f>ROUND(I893*H893,2)</f>
        <v>0</v>
      </c>
      <c r="K893" s="205" t="s">
        <v>181</v>
      </c>
      <c r="L893" s="210"/>
      <c r="M893" s="211" t="s">
        <v>19</v>
      </c>
      <c r="N893" s="212" t="s">
        <v>47</v>
      </c>
      <c r="O893" s="83"/>
      <c r="P893" s="213">
        <f>O893*H893</f>
        <v>0</v>
      </c>
      <c r="Q893" s="213">
        <v>0</v>
      </c>
      <c r="R893" s="213">
        <f>Q893*H893</f>
        <v>0</v>
      </c>
      <c r="S893" s="213">
        <v>0</v>
      </c>
      <c r="T893" s="214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215" t="s">
        <v>182</v>
      </c>
      <c r="AT893" s="215" t="s">
        <v>177</v>
      </c>
      <c r="AU893" s="215" t="s">
        <v>183</v>
      </c>
      <c r="AY893" s="16" t="s">
        <v>172</v>
      </c>
      <c r="BE893" s="216">
        <f>IF(N893="základní",J893,0)</f>
        <v>0</v>
      </c>
      <c r="BF893" s="216">
        <f>IF(N893="snížená",J893,0)</f>
        <v>0</v>
      </c>
      <c r="BG893" s="216">
        <f>IF(N893="zákl. přenesená",J893,0)</f>
        <v>0</v>
      </c>
      <c r="BH893" s="216">
        <f>IF(N893="sníž. přenesená",J893,0)</f>
        <v>0</v>
      </c>
      <c r="BI893" s="216">
        <f>IF(N893="nulová",J893,0)</f>
        <v>0</v>
      </c>
      <c r="BJ893" s="16" t="s">
        <v>84</v>
      </c>
      <c r="BK893" s="216">
        <f>ROUND(I893*H893,2)</f>
        <v>0</v>
      </c>
      <c r="BL893" s="16" t="s">
        <v>184</v>
      </c>
      <c r="BM893" s="215" t="s">
        <v>1039</v>
      </c>
    </row>
    <row r="894" s="2" customFormat="1">
      <c r="A894" s="37"/>
      <c r="B894" s="38"/>
      <c r="C894" s="39"/>
      <c r="D894" s="217" t="s">
        <v>186</v>
      </c>
      <c r="E894" s="39"/>
      <c r="F894" s="218" t="s">
        <v>222</v>
      </c>
      <c r="G894" s="39"/>
      <c r="H894" s="39"/>
      <c r="I894" s="219"/>
      <c r="J894" s="39"/>
      <c r="K894" s="39"/>
      <c r="L894" s="43"/>
      <c r="M894" s="220"/>
      <c r="N894" s="221"/>
      <c r="O894" s="83"/>
      <c r="P894" s="83"/>
      <c r="Q894" s="83"/>
      <c r="R894" s="83"/>
      <c r="S894" s="83"/>
      <c r="T894" s="84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T894" s="16" t="s">
        <v>186</v>
      </c>
      <c r="AU894" s="16" t="s">
        <v>183</v>
      </c>
    </row>
    <row r="895" s="2" customFormat="1" ht="16.5" customHeight="1">
      <c r="A895" s="37"/>
      <c r="B895" s="38"/>
      <c r="C895" s="203" t="s">
        <v>1040</v>
      </c>
      <c r="D895" s="203" t="s">
        <v>177</v>
      </c>
      <c r="E895" s="204" t="s">
        <v>1029</v>
      </c>
      <c r="F895" s="205" t="s">
        <v>193</v>
      </c>
      <c r="G895" s="206" t="s">
        <v>180</v>
      </c>
      <c r="H895" s="207">
        <v>1.52</v>
      </c>
      <c r="I895" s="208"/>
      <c r="J895" s="209">
        <f>ROUND(I895*H895,2)</f>
        <v>0</v>
      </c>
      <c r="K895" s="205" t="s">
        <v>181</v>
      </c>
      <c r="L895" s="210"/>
      <c r="M895" s="211" t="s">
        <v>19</v>
      </c>
      <c r="N895" s="212" t="s">
        <v>47</v>
      </c>
      <c r="O895" s="83"/>
      <c r="P895" s="213">
        <f>O895*H895</f>
        <v>0</v>
      </c>
      <c r="Q895" s="213">
        <v>0</v>
      </c>
      <c r="R895" s="213">
        <f>Q895*H895</f>
        <v>0</v>
      </c>
      <c r="S895" s="213">
        <v>0</v>
      </c>
      <c r="T895" s="214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215" t="s">
        <v>182</v>
      </c>
      <c r="AT895" s="215" t="s">
        <v>177</v>
      </c>
      <c r="AU895" s="215" t="s">
        <v>183</v>
      </c>
      <c r="AY895" s="16" t="s">
        <v>172</v>
      </c>
      <c r="BE895" s="216">
        <f>IF(N895="základní",J895,0)</f>
        <v>0</v>
      </c>
      <c r="BF895" s="216">
        <f>IF(N895="snížená",J895,0)</f>
        <v>0</v>
      </c>
      <c r="BG895" s="216">
        <f>IF(N895="zákl. přenesená",J895,0)</f>
        <v>0</v>
      </c>
      <c r="BH895" s="216">
        <f>IF(N895="sníž. přenesená",J895,0)</f>
        <v>0</v>
      </c>
      <c r="BI895" s="216">
        <f>IF(N895="nulová",J895,0)</f>
        <v>0</v>
      </c>
      <c r="BJ895" s="16" t="s">
        <v>84</v>
      </c>
      <c r="BK895" s="216">
        <f>ROUND(I895*H895,2)</f>
        <v>0</v>
      </c>
      <c r="BL895" s="16" t="s">
        <v>184</v>
      </c>
      <c r="BM895" s="215" t="s">
        <v>1041</v>
      </c>
    </row>
    <row r="896" s="2" customFormat="1">
      <c r="A896" s="37"/>
      <c r="B896" s="38"/>
      <c r="C896" s="39"/>
      <c r="D896" s="217" t="s">
        <v>186</v>
      </c>
      <c r="E896" s="39"/>
      <c r="F896" s="218" t="s">
        <v>1031</v>
      </c>
      <c r="G896" s="39"/>
      <c r="H896" s="39"/>
      <c r="I896" s="219"/>
      <c r="J896" s="39"/>
      <c r="K896" s="39"/>
      <c r="L896" s="43"/>
      <c r="M896" s="220"/>
      <c r="N896" s="221"/>
      <c r="O896" s="83"/>
      <c r="P896" s="83"/>
      <c r="Q896" s="83"/>
      <c r="R896" s="83"/>
      <c r="S896" s="83"/>
      <c r="T896" s="84"/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T896" s="16" t="s">
        <v>186</v>
      </c>
      <c r="AU896" s="16" t="s">
        <v>183</v>
      </c>
    </row>
    <row r="897" s="2" customFormat="1" ht="24.15" customHeight="1">
      <c r="A897" s="37"/>
      <c r="B897" s="38"/>
      <c r="C897" s="203" t="s">
        <v>1042</v>
      </c>
      <c r="D897" s="203" t="s">
        <v>177</v>
      </c>
      <c r="E897" s="204" t="s">
        <v>188</v>
      </c>
      <c r="F897" s="205" t="s">
        <v>189</v>
      </c>
      <c r="G897" s="206" t="s">
        <v>180</v>
      </c>
      <c r="H897" s="207">
        <v>1</v>
      </c>
      <c r="I897" s="208"/>
      <c r="J897" s="209">
        <f>ROUND(I897*H897,2)</f>
        <v>0</v>
      </c>
      <c r="K897" s="205" t="s">
        <v>181</v>
      </c>
      <c r="L897" s="210"/>
      <c r="M897" s="211" t="s">
        <v>19</v>
      </c>
      <c r="N897" s="212" t="s">
        <v>47</v>
      </c>
      <c r="O897" s="83"/>
      <c r="P897" s="213">
        <f>O897*H897</f>
        <v>0</v>
      </c>
      <c r="Q897" s="213">
        <v>0</v>
      </c>
      <c r="R897" s="213">
        <f>Q897*H897</f>
        <v>0</v>
      </c>
      <c r="S897" s="213">
        <v>0</v>
      </c>
      <c r="T897" s="214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215" t="s">
        <v>182</v>
      </c>
      <c r="AT897" s="215" t="s">
        <v>177</v>
      </c>
      <c r="AU897" s="215" t="s">
        <v>183</v>
      </c>
      <c r="AY897" s="16" t="s">
        <v>172</v>
      </c>
      <c r="BE897" s="216">
        <f>IF(N897="základní",J897,0)</f>
        <v>0</v>
      </c>
      <c r="BF897" s="216">
        <f>IF(N897="snížená",J897,0)</f>
        <v>0</v>
      </c>
      <c r="BG897" s="216">
        <f>IF(N897="zákl. přenesená",J897,0)</f>
        <v>0</v>
      </c>
      <c r="BH897" s="216">
        <f>IF(N897="sníž. přenesená",J897,0)</f>
        <v>0</v>
      </c>
      <c r="BI897" s="216">
        <f>IF(N897="nulová",J897,0)</f>
        <v>0</v>
      </c>
      <c r="BJ897" s="16" t="s">
        <v>84</v>
      </c>
      <c r="BK897" s="216">
        <f>ROUND(I897*H897,2)</f>
        <v>0</v>
      </c>
      <c r="BL897" s="16" t="s">
        <v>184</v>
      </c>
      <c r="BM897" s="215" t="s">
        <v>1043</v>
      </c>
    </row>
    <row r="898" s="2" customFormat="1">
      <c r="A898" s="37"/>
      <c r="B898" s="38"/>
      <c r="C898" s="39"/>
      <c r="D898" s="217" t="s">
        <v>186</v>
      </c>
      <c r="E898" s="39"/>
      <c r="F898" s="218" t="s">
        <v>191</v>
      </c>
      <c r="G898" s="39"/>
      <c r="H898" s="39"/>
      <c r="I898" s="219"/>
      <c r="J898" s="39"/>
      <c r="K898" s="39"/>
      <c r="L898" s="43"/>
      <c r="M898" s="220"/>
      <c r="N898" s="221"/>
      <c r="O898" s="83"/>
      <c r="P898" s="83"/>
      <c r="Q898" s="83"/>
      <c r="R898" s="83"/>
      <c r="S898" s="83"/>
      <c r="T898" s="84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16" t="s">
        <v>186</v>
      </c>
      <c r="AU898" s="16" t="s">
        <v>183</v>
      </c>
    </row>
    <row r="899" s="12" customFormat="1" ht="20.88" customHeight="1">
      <c r="A899" s="12"/>
      <c r="B899" s="187"/>
      <c r="C899" s="188"/>
      <c r="D899" s="189" t="s">
        <v>75</v>
      </c>
      <c r="E899" s="201" t="s">
        <v>343</v>
      </c>
      <c r="F899" s="201" t="s">
        <v>344</v>
      </c>
      <c r="G899" s="188"/>
      <c r="H899" s="188"/>
      <c r="I899" s="191"/>
      <c r="J899" s="202">
        <f>BK899</f>
        <v>0</v>
      </c>
      <c r="K899" s="188"/>
      <c r="L899" s="193"/>
      <c r="M899" s="194"/>
      <c r="N899" s="195"/>
      <c r="O899" s="195"/>
      <c r="P899" s="196">
        <f>SUM(P900:P909)</f>
        <v>0</v>
      </c>
      <c r="Q899" s="195"/>
      <c r="R899" s="196">
        <f>SUM(R900:R909)</f>
        <v>0</v>
      </c>
      <c r="S899" s="195"/>
      <c r="T899" s="197">
        <f>SUM(T900:T909)</f>
        <v>0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198" t="s">
        <v>84</v>
      </c>
      <c r="AT899" s="199" t="s">
        <v>75</v>
      </c>
      <c r="AU899" s="199" t="s">
        <v>86</v>
      </c>
      <c r="AY899" s="198" t="s">
        <v>172</v>
      </c>
      <c r="BK899" s="200">
        <f>SUM(BK900:BK909)</f>
        <v>0</v>
      </c>
    </row>
    <row r="900" s="2" customFormat="1" ht="24.15" customHeight="1">
      <c r="A900" s="37"/>
      <c r="B900" s="38"/>
      <c r="C900" s="203" t="s">
        <v>1044</v>
      </c>
      <c r="D900" s="203" t="s">
        <v>177</v>
      </c>
      <c r="E900" s="204" t="s">
        <v>351</v>
      </c>
      <c r="F900" s="205" t="s">
        <v>352</v>
      </c>
      <c r="G900" s="206" t="s">
        <v>180</v>
      </c>
      <c r="H900" s="207">
        <v>1</v>
      </c>
      <c r="I900" s="208"/>
      <c r="J900" s="209">
        <f>ROUND(I900*H900,2)</f>
        <v>0</v>
      </c>
      <c r="K900" s="205" t="s">
        <v>181</v>
      </c>
      <c r="L900" s="210"/>
      <c r="M900" s="211" t="s">
        <v>19</v>
      </c>
      <c r="N900" s="212" t="s">
        <v>47</v>
      </c>
      <c r="O900" s="83"/>
      <c r="P900" s="213">
        <f>O900*H900</f>
        <v>0</v>
      </c>
      <c r="Q900" s="213">
        <v>0</v>
      </c>
      <c r="R900" s="213">
        <f>Q900*H900</f>
        <v>0</v>
      </c>
      <c r="S900" s="213">
        <v>0</v>
      </c>
      <c r="T900" s="214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215" t="s">
        <v>182</v>
      </c>
      <c r="AT900" s="215" t="s">
        <v>177</v>
      </c>
      <c r="AU900" s="215" t="s">
        <v>183</v>
      </c>
      <c r="AY900" s="16" t="s">
        <v>172</v>
      </c>
      <c r="BE900" s="216">
        <f>IF(N900="základní",J900,0)</f>
        <v>0</v>
      </c>
      <c r="BF900" s="216">
        <f>IF(N900="snížená",J900,0)</f>
        <v>0</v>
      </c>
      <c r="BG900" s="216">
        <f>IF(N900="zákl. přenesená",J900,0)</f>
        <v>0</v>
      </c>
      <c r="BH900" s="216">
        <f>IF(N900="sníž. přenesená",J900,0)</f>
        <v>0</v>
      </c>
      <c r="BI900" s="216">
        <f>IF(N900="nulová",J900,0)</f>
        <v>0</v>
      </c>
      <c r="BJ900" s="16" t="s">
        <v>84</v>
      </c>
      <c r="BK900" s="216">
        <f>ROUND(I900*H900,2)</f>
        <v>0</v>
      </c>
      <c r="BL900" s="16" t="s">
        <v>184</v>
      </c>
      <c r="BM900" s="215" t="s">
        <v>1045</v>
      </c>
    </row>
    <row r="901" s="2" customFormat="1">
      <c r="A901" s="37"/>
      <c r="B901" s="38"/>
      <c r="C901" s="39"/>
      <c r="D901" s="217" t="s">
        <v>186</v>
      </c>
      <c r="E901" s="39"/>
      <c r="F901" s="218" t="s">
        <v>354</v>
      </c>
      <c r="G901" s="39"/>
      <c r="H901" s="39"/>
      <c r="I901" s="219"/>
      <c r="J901" s="39"/>
      <c r="K901" s="39"/>
      <c r="L901" s="43"/>
      <c r="M901" s="220"/>
      <c r="N901" s="221"/>
      <c r="O901" s="83"/>
      <c r="P901" s="83"/>
      <c r="Q901" s="83"/>
      <c r="R901" s="83"/>
      <c r="S901" s="83"/>
      <c r="T901" s="84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T901" s="16" t="s">
        <v>186</v>
      </c>
      <c r="AU901" s="16" t="s">
        <v>183</v>
      </c>
    </row>
    <row r="902" s="2" customFormat="1" ht="21.75" customHeight="1">
      <c r="A902" s="37"/>
      <c r="B902" s="38"/>
      <c r="C902" s="203" t="s">
        <v>1046</v>
      </c>
      <c r="D902" s="203" t="s">
        <v>177</v>
      </c>
      <c r="E902" s="204" t="s">
        <v>480</v>
      </c>
      <c r="F902" s="205" t="s">
        <v>347</v>
      </c>
      <c r="G902" s="206" t="s">
        <v>180</v>
      </c>
      <c r="H902" s="207">
        <v>1</v>
      </c>
      <c r="I902" s="208"/>
      <c r="J902" s="209">
        <f>ROUND(I902*H902,2)</f>
        <v>0</v>
      </c>
      <c r="K902" s="205" t="s">
        <v>181</v>
      </c>
      <c r="L902" s="210"/>
      <c r="M902" s="211" t="s">
        <v>19</v>
      </c>
      <c r="N902" s="212" t="s">
        <v>47</v>
      </c>
      <c r="O902" s="83"/>
      <c r="P902" s="213">
        <f>O902*H902</f>
        <v>0</v>
      </c>
      <c r="Q902" s="213">
        <v>0</v>
      </c>
      <c r="R902" s="213">
        <f>Q902*H902</f>
        <v>0</v>
      </c>
      <c r="S902" s="213">
        <v>0</v>
      </c>
      <c r="T902" s="214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215" t="s">
        <v>182</v>
      </c>
      <c r="AT902" s="215" t="s">
        <v>177</v>
      </c>
      <c r="AU902" s="215" t="s">
        <v>183</v>
      </c>
      <c r="AY902" s="16" t="s">
        <v>172</v>
      </c>
      <c r="BE902" s="216">
        <f>IF(N902="základní",J902,0)</f>
        <v>0</v>
      </c>
      <c r="BF902" s="216">
        <f>IF(N902="snížená",J902,0)</f>
        <v>0</v>
      </c>
      <c r="BG902" s="216">
        <f>IF(N902="zákl. přenesená",J902,0)</f>
        <v>0</v>
      </c>
      <c r="BH902" s="216">
        <f>IF(N902="sníž. přenesená",J902,0)</f>
        <v>0</v>
      </c>
      <c r="BI902" s="216">
        <f>IF(N902="nulová",J902,0)</f>
        <v>0</v>
      </c>
      <c r="BJ902" s="16" t="s">
        <v>84</v>
      </c>
      <c r="BK902" s="216">
        <f>ROUND(I902*H902,2)</f>
        <v>0</v>
      </c>
      <c r="BL902" s="16" t="s">
        <v>184</v>
      </c>
      <c r="BM902" s="215" t="s">
        <v>1047</v>
      </c>
    </row>
    <row r="903" s="2" customFormat="1">
      <c r="A903" s="37"/>
      <c r="B903" s="38"/>
      <c r="C903" s="39"/>
      <c r="D903" s="217" t="s">
        <v>186</v>
      </c>
      <c r="E903" s="39"/>
      <c r="F903" s="218" t="s">
        <v>354</v>
      </c>
      <c r="G903" s="39"/>
      <c r="H903" s="39"/>
      <c r="I903" s="219"/>
      <c r="J903" s="39"/>
      <c r="K903" s="39"/>
      <c r="L903" s="43"/>
      <c r="M903" s="220"/>
      <c r="N903" s="221"/>
      <c r="O903" s="83"/>
      <c r="P903" s="83"/>
      <c r="Q903" s="83"/>
      <c r="R903" s="83"/>
      <c r="S903" s="83"/>
      <c r="T903" s="84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16" t="s">
        <v>186</v>
      </c>
      <c r="AU903" s="16" t="s">
        <v>183</v>
      </c>
    </row>
    <row r="904" s="2" customFormat="1" ht="16.5" customHeight="1">
      <c r="A904" s="37"/>
      <c r="B904" s="38"/>
      <c r="C904" s="203" t="s">
        <v>1048</v>
      </c>
      <c r="D904" s="203" t="s">
        <v>177</v>
      </c>
      <c r="E904" s="204" t="s">
        <v>192</v>
      </c>
      <c r="F904" s="205" t="s">
        <v>193</v>
      </c>
      <c r="G904" s="206" t="s">
        <v>180</v>
      </c>
      <c r="H904" s="207">
        <v>1.22</v>
      </c>
      <c r="I904" s="208"/>
      <c r="J904" s="209">
        <f>ROUND(I904*H904,2)</f>
        <v>0</v>
      </c>
      <c r="K904" s="205" t="s">
        <v>181</v>
      </c>
      <c r="L904" s="210"/>
      <c r="M904" s="211" t="s">
        <v>19</v>
      </c>
      <c r="N904" s="212" t="s">
        <v>47</v>
      </c>
      <c r="O904" s="83"/>
      <c r="P904" s="213">
        <f>O904*H904</f>
        <v>0</v>
      </c>
      <c r="Q904" s="213">
        <v>0</v>
      </c>
      <c r="R904" s="213">
        <f>Q904*H904</f>
        <v>0</v>
      </c>
      <c r="S904" s="213">
        <v>0</v>
      </c>
      <c r="T904" s="214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15" t="s">
        <v>182</v>
      </c>
      <c r="AT904" s="215" t="s">
        <v>177</v>
      </c>
      <c r="AU904" s="215" t="s">
        <v>183</v>
      </c>
      <c r="AY904" s="16" t="s">
        <v>172</v>
      </c>
      <c r="BE904" s="216">
        <f>IF(N904="základní",J904,0)</f>
        <v>0</v>
      </c>
      <c r="BF904" s="216">
        <f>IF(N904="snížená",J904,0)</f>
        <v>0</v>
      </c>
      <c r="BG904" s="216">
        <f>IF(N904="zákl. přenesená",J904,0)</f>
        <v>0</v>
      </c>
      <c r="BH904" s="216">
        <f>IF(N904="sníž. přenesená",J904,0)</f>
        <v>0</v>
      </c>
      <c r="BI904" s="216">
        <f>IF(N904="nulová",J904,0)</f>
        <v>0</v>
      </c>
      <c r="BJ904" s="16" t="s">
        <v>84</v>
      </c>
      <c r="BK904" s="216">
        <f>ROUND(I904*H904,2)</f>
        <v>0</v>
      </c>
      <c r="BL904" s="16" t="s">
        <v>184</v>
      </c>
      <c r="BM904" s="215" t="s">
        <v>1049</v>
      </c>
    </row>
    <row r="905" s="2" customFormat="1">
      <c r="A905" s="37"/>
      <c r="B905" s="38"/>
      <c r="C905" s="39"/>
      <c r="D905" s="217" t="s">
        <v>186</v>
      </c>
      <c r="E905" s="39"/>
      <c r="F905" s="218" t="s">
        <v>195</v>
      </c>
      <c r="G905" s="39"/>
      <c r="H905" s="39"/>
      <c r="I905" s="219"/>
      <c r="J905" s="39"/>
      <c r="K905" s="39"/>
      <c r="L905" s="43"/>
      <c r="M905" s="220"/>
      <c r="N905" s="221"/>
      <c r="O905" s="83"/>
      <c r="P905" s="83"/>
      <c r="Q905" s="83"/>
      <c r="R905" s="83"/>
      <c r="S905" s="83"/>
      <c r="T905" s="84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186</v>
      </c>
      <c r="AU905" s="16" t="s">
        <v>183</v>
      </c>
    </row>
    <row r="906" s="2" customFormat="1" ht="16.5" customHeight="1">
      <c r="A906" s="37"/>
      <c r="B906" s="38"/>
      <c r="C906" s="203" t="s">
        <v>1050</v>
      </c>
      <c r="D906" s="203" t="s">
        <v>177</v>
      </c>
      <c r="E906" s="204" t="s">
        <v>496</v>
      </c>
      <c r="F906" s="205" t="s">
        <v>497</v>
      </c>
      <c r="G906" s="206" t="s">
        <v>180</v>
      </c>
      <c r="H906" s="207">
        <v>1</v>
      </c>
      <c r="I906" s="208"/>
      <c r="J906" s="209">
        <f>ROUND(I906*H906,2)</f>
        <v>0</v>
      </c>
      <c r="K906" s="205" t="s">
        <v>181</v>
      </c>
      <c r="L906" s="210"/>
      <c r="M906" s="211" t="s">
        <v>19</v>
      </c>
      <c r="N906" s="212" t="s">
        <v>47</v>
      </c>
      <c r="O906" s="83"/>
      <c r="P906" s="213">
        <f>O906*H906</f>
        <v>0</v>
      </c>
      <c r="Q906" s="213">
        <v>0</v>
      </c>
      <c r="R906" s="213">
        <f>Q906*H906</f>
        <v>0</v>
      </c>
      <c r="S906" s="213">
        <v>0</v>
      </c>
      <c r="T906" s="214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215" t="s">
        <v>182</v>
      </c>
      <c r="AT906" s="215" t="s">
        <v>177</v>
      </c>
      <c r="AU906" s="215" t="s">
        <v>183</v>
      </c>
      <c r="AY906" s="16" t="s">
        <v>172</v>
      </c>
      <c r="BE906" s="216">
        <f>IF(N906="základní",J906,0)</f>
        <v>0</v>
      </c>
      <c r="BF906" s="216">
        <f>IF(N906="snížená",J906,0)</f>
        <v>0</v>
      </c>
      <c r="BG906" s="216">
        <f>IF(N906="zákl. přenesená",J906,0)</f>
        <v>0</v>
      </c>
      <c r="BH906" s="216">
        <f>IF(N906="sníž. přenesená",J906,0)</f>
        <v>0</v>
      </c>
      <c r="BI906" s="216">
        <f>IF(N906="nulová",J906,0)</f>
        <v>0</v>
      </c>
      <c r="BJ906" s="16" t="s">
        <v>84</v>
      </c>
      <c r="BK906" s="216">
        <f>ROUND(I906*H906,2)</f>
        <v>0</v>
      </c>
      <c r="BL906" s="16" t="s">
        <v>184</v>
      </c>
      <c r="BM906" s="215" t="s">
        <v>1051</v>
      </c>
    </row>
    <row r="907" s="2" customFormat="1">
      <c r="A907" s="37"/>
      <c r="B907" s="38"/>
      <c r="C907" s="39"/>
      <c r="D907" s="217" t="s">
        <v>186</v>
      </c>
      <c r="E907" s="39"/>
      <c r="F907" s="218" t="s">
        <v>499</v>
      </c>
      <c r="G907" s="39"/>
      <c r="H907" s="39"/>
      <c r="I907" s="219"/>
      <c r="J907" s="39"/>
      <c r="K907" s="39"/>
      <c r="L907" s="43"/>
      <c r="M907" s="220"/>
      <c r="N907" s="221"/>
      <c r="O907" s="83"/>
      <c r="P907" s="83"/>
      <c r="Q907" s="83"/>
      <c r="R907" s="83"/>
      <c r="S907" s="83"/>
      <c r="T907" s="84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T907" s="16" t="s">
        <v>186</v>
      </c>
      <c r="AU907" s="16" t="s">
        <v>183</v>
      </c>
    </row>
    <row r="908" s="2" customFormat="1" ht="16.5" customHeight="1">
      <c r="A908" s="37"/>
      <c r="B908" s="38"/>
      <c r="C908" s="203" t="s">
        <v>1052</v>
      </c>
      <c r="D908" s="203" t="s">
        <v>177</v>
      </c>
      <c r="E908" s="204" t="s">
        <v>496</v>
      </c>
      <c r="F908" s="205" t="s">
        <v>497</v>
      </c>
      <c r="G908" s="206" t="s">
        <v>180</v>
      </c>
      <c r="H908" s="207">
        <v>1</v>
      </c>
      <c r="I908" s="208"/>
      <c r="J908" s="209">
        <f>ROUND(I908*H908,2)</f>
        <v>0</v>
      </c>
      <c r="K908" s="205" t="s">
        <v>181</v>
      </c>
      <c r="L908" s="210"/>
      <c r="M908" s="211" t="s">
        <v>19</v>
      </c>
      <c r="N908" s="212" t="s">
        <v>47</v>
      </c>
      <c r="O908" s="83"/>
      <c r="P908" s="213">
        <f>O908*H908</f>
        <v>0</v>
      </c>
      <c r="Q908" s="213">
        <v>0</v>
      </c>
      <c r="R908" s="213">
        <f>Q908*H908</f>
        <v>0</v>
      </c>
      <c r="S908" s="213">
        <v>0</v>
      </c>
      <c r="T908" s="214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215" t="s">
        <v>182</v>
      </c>
      <c r="AT908" s="215" t="s">
        <v>177</v>
      </c>
      <c r="AU908" s="215" t="s">
        <v>183</v>
      </c>
      <c r="AY908" s="16" t="s">
        <v>172</v>
      </c>
      <c r="BE908" s="216">
        <f>IF(N908="základní",J908,0)</f>
        <v>0</v>
      </c>
      <c r="BF908" s="216">
        <f>IF(N908="snížená",J908,0)</f>
        <v>0</v>
      </c>
      <c r="BG908" s="216">
        <f>IF(N908="zákl. přenesená",J908,0)</f>
        <v>0</v>
      </c>
      <c r="BH908" s="216">
        <f>IF(N908="sníž. přenesená",J908,0)</f>
        <v>0</v>
      </c>
      <c r="BI908" s="216">
        <f>IF(N908="nulová",J908,0)</f>
        <v>0</v>
      </c>
      <c r="BJ908" s="16" t="s">
        <v>84</v>
      </c>
      <c r="BK908" s="216">
        <f>ROUND(I908*H908,2)</f>
        <v>0</v>
      </c>
      <c r="BL908" s="16" t="s">
        <v>184</v>
      </c>
      <c r="BM908" s="215" t="s">
        <v>1053</v>
      </c>
    </row>
    <row r="909" s="2" customFormat="1">
      <c r="A909" s="37"/>
      <c r="B909" s="38"/>
      <c r="C909" s="39"/>
      <c r="D909" s="217" t="s">
        <v>186</v>
      </c>
      <c r="E909" s="39"/>
      <c r="F909" s="218" t="s">
        <v>499</v>
      </c>
      <c r="G909" s="39"/>
      <c r="H909" s="39"/>
      <c r="I909" s="219"/>
      <c r="J909" s="39"/>
      <c r="K909" s="39"/>
      <c r="L909" s="43"/>
      <c r="M909" s="220"/>
      <c r="N909" s="221"/>
      <c r="O909" s="83"/>
      <c r="P909" s="83"/>
      <c r="Q909" s="83"/>
      <c r="R909" s="83"/>
      <c r="S909" s="83"/>
      <c r="T909" s="84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16" t="s">
        <v>186</v>
      </c>
      <c r="AU909" s="16" t="s">
        <v>183</v>
      </c>
    </row>
    <row r="910" s="12" customFormat="1" ht="25.92" customHeight="1">
      <c r="A910" s="12"/>
      <c r="B910" s="187"/>
      <c r="C910" s="188"/>
      <c r="D910" s="189" t="s">
        <v>75</v>
      </c>
      <c r="E910" s="190" t="s">
        <v>1054</v>
      </c>
      <c r="F910" s="190" t="s">
        <v>1055</v>
      </c>
      <c r="G910" s="188"/>
      <c r="H910" s="188"/>
      <c r="I910" s="191"/>
      <c r="J910" s="192">
        <f>BK910</f>
        <v>0</v>
      </c>
      <c r="K910" s="188"/>
      <c r="L910" s="193"/>
      <c r="M910" s="194"/>
      <c r="N910" s="195"/>
      <c r="O910" s="195"/>
      <c r="P910" s="196">
        <f>SUM(P911:P914)</f>
        <v>0</v>
      </c>
      <c r="Q910" s="195"/>
      <c r="R910" s="196">
        <f>SUM(R911:R914)</f>
        <v>0</v>
      </c>
      <c r="S910" s="195"/>
      <c r="T910" s="197">
        <f>SUM(T911:T914)</f>
        <v>0</v>
      </c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R910" s="198" t="s">
        <v>84</v>
      </c>
      <c r="AT910" s="199" t="s">
        <v>75</v>
      </c>
      <c r="AU910" s="199" t="s">
        <v>76</v>
      </c>
      <c r="AY910" s="198" t="s">
        <v>172</v>
      </c>
      <c r="BK910" s="200">
        <f>SUM(BK911:BK914)</f>
        <v>0</v>
      </c>
    </row>
    <row r="911" s="2" customFormat="1" ht="16.5" customHeight="1">
      <c r="A911" s="37"/>
      <c r="B911" s="38"/>
      <c r="C911" s="222" t="s">
        <v>1056</v>
      </c>
      <c r="D911" s="222" t="s">
        <v>1057</v>
      </c>
      <c r="E911" s="223" t="s">
        <v>1058</v>
      </c>
      <c r="F911" s="224" t="s">
        <v>1059</v>
      </c>
      <c r="G911" s="225" t="s">
        <v>1060</v>
      </c>
      <c r="H911" s="226">
        <v>1</v>
      </c>
      <c r="I911" s="227"/>
      <c r="J911" s="228">
        <f>ROUND(I911*H911,2)</f>
        <v>0</v>
      </c>
      <c r="K911" s="224" t="s">
        <v>181</v>
      </c>
      <c r="L911" s="43"/>
      <c r="M911" s="229" t="s">
        <v>19</v>
      </c>
      <c r="N911" s="230" t="s">
        <v>47</v>
      </c>
      <c r="O911" s="83"/>
      <c r="P911" s="213">
        <f>O911*H911</f>
        <v>0</v>
      </c>
      <c r="Q911" s="213">
        <v>0</v>
      </c>
      <c r="R911" s="213">
        <f>Q911*H911</f>
        <v>0</v>
      </c>
      <c r="S911" s="213">
        <v>0</v>
      </c>
      <c r="T911" s="214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215" t="s">
        <v>184</v>
      </c>
      <c r="AT911" s="215" t="s">
        <v>1057</v>
      </c>
      <c r="AU911" s="215" t="s">
        <v>84</v>
      </c>
      <c r="AY911" s="16" t="s">
        <v>172</v>
      </c>
      <c r="BE911" s="216">
        <f>IF(N911="základní",J911,0)</f>
        <v>0</v>
      </c>
      <c r="BF911" s="216">
        <f>IF(N911="snížená",J911,0)</f>
        <v>0</v>
      </c>
      <c r="BG911" s="216">
        <f>IF(N911="zákl. přenesená",J911,0)</f>
        <v>0</v>
      </c>
      <c r="BH911" s="216">
        <f>IF(N911="sníž. přenesená",J911,0)</f>
        <v>0</v>
      </c>
      <c r="BI911" s="216">
        <f>IF(N911="nulová",J911,0)</f>
        <v>0</v>
      </c>
      <c r="BJ911" s="16" t="s">
        <v>84</v>
      </c>
      <c r="BK911" s="216">
        <f>ROUND(I911*H911,2)</f>
        <v>0</v>
      </c>
      <c r="BL911" s="16" t="s">
        <v>184</v>
      </c>
      <c r="BM911" s="215" t="s">
        <v>1061</v>
      </c>
    </row>
    <row r="912" s="2" customFormat="1" ht="16.5" customHeight="1">
      <c r="A912" s="37"/>
      <c r="B912" s="38"/>
      <c r="C912" s="222" t="s">
        <v>1062</v>
      </c>
      <c r="D912" s="222" t="s">
        <v>1057</v>
      </c>
      <c r="E912" s="223" t="s">
        <v>1063</v>
      </c>
      <c r="F912" s="224" t="s">
        <v>1064</v>
      </c>
      <c r="G912" s="225" t="s">
        <v>1060</v>
      </c>
      <c r="H912" s="226">
        <v>1</v>
      </c>
      <c r="I912" s="227"/>
      <c r="J912" s="228">
        <f>ROUND(I912*H912,2)</f>
        <v>0</v>
      </c>
      <c r="K912" s="224" t="s">
        <v>181</v>
      </c>
      <c r="L912" s="43"/>
      <c r="M912" s="229" t="s">
        <v>19</v>
      </c>
      <c r="N912" s="230" t="s">
        <v>47</v>
      </c>
      <c r="O912" s="83"/>
      <c r="P912" s="213">
        <f>O912*H912</f>
        <v>0</v>
      </c>
      <c r="Q912" s="213">
        <v>0</v>
      </c>
      <c r="R912" s="213">
        <f>Q912*H912</f>
        <v>0</v>
      </c>
      <c r="S912" s="213">
        <v>0</v>
      </c>
      <c r="T912" s="214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215" t="s">
        <v>184</v>
      </c>
      <c r="AT912" s="215" t="s">
        <v>1057</v>
      </c>
      <c r="AU912" s="215" t="s">
        <v>84</v>
      </c>
      <c r="AY912" s="16" t="s">
        <v>172</v>
      </c>
      <c r="BE912" s="216">
        <f>IF(N912="základní",J912,0)</f>
        <v>0</v>
      </c>
      <c r="BF912" s="216">
        <f>IF(N912="snížená",J912,0)</f>
        <v>0</v>
      </c>
      <c r="BG912" s="216">
        <f>IF(N912="zákl. přenesená",J912,0)</f>
        <v>0</v>
      </c>
      <c r="BH912" s="216">
        <f>IF(N912="sníž. přenesená",J912,0)</f>
        <v>0</v>
      </c>
      <c r="BI912" s="216">
        <f>IF(N912="nulová",J912,0)</f>
        <v>0</v>
      </c>
      <c r="BJ912" s="16" t="s">
        <v>84</v>
      </c>
      <c r="BK912" s="216">
        <f>ROUND(I912*H912,2)</f>
        <v>0</v>
      </c>
      <c r="BL912" s="16" t="s">
        <v>184</v>
      </c>
      <c r="BM912" s="215" t="s">
        <v>1065</v>
      </c>
    </row>
    <row r="913" s="2" customFormat="1" ht="16.5" customHeight="1">
      <c r="A913" s="37"/>
      <c r="B913" s="38"/>
      <c r="C913" s="222" t="s">
        <v>1066</v>
      </c>
      <c r="D913" s="222" t="s">
        <v>1057</v>
      </c>
      <c r="E913" s="223" t="s">
        <v>1067</v>
      </c>
      <c r="F913" s="224" t="s">
        <v>1068</v>
      </c>
      <c r="G913" s="225" t="s">
        <v>1060</v>
      </c>
      <c r="H913" s="226">
        <v>1</v>
      </c>
      <c r="I913" s="227"/>
      <c r="J913" s="228">
        <f>ROUND(I913*H913,2)</f>
        <v>0</v>
      </c>
      <c r="K913" s="224" t="s">
        <v>181</v>
      </c>
      <c r="L913" s="43"/>
      <c r="M913" s="229" t="s">
        <v>19</v>
      </c>
      <c r="N913" s="230" t="s">
        <v>47</v>
      </c>
      <c r="O913" s="83"/>
      <c r="P913" s="213">
        <f>O913*H913</f>
        <v>0</v>
      </c>
      <c r="Q913" s="213">
        <v>0</v>
      </c>
      <c r="R913" s="213">
        <f>Q913*H913</f>
        <v>0</v>
      </c>
      <c r="S913" s="213">
        <v>0</v>
      </c>
      <c r="T913" s="214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215" t="s">
        <v>184</v>
      </c>
      <c r="AT913" s="215" t="s">
        <v>1057</v>
      </c>
      <c r="AU913" s="215" t="s">
        <v>84</v>
      </c>
      <c r="AY913" s="16" t="s">
        <v>172</v>
      </c>
      <c r="BE913" s="216">
        <f>IF(N913="základní",J913,0)</f>
        <v>0</v>
      </c>
      <c r="BF913" s="216">
        <f>IF(N913="snížená",J913,0)</f>
        <v>0</v>
      </c>
      <c r="BG913" s="216">
        <f>IF(N913="zákl. přenesená",J913,0)</f>
        <v>0</v>
      </c>
      <c r="BH913" s="216">
        <f>IF(N913="sníž. přenesená",J913,0)</f>
        <v>0</v>
      </c>
      <c r="BI913" s="216">
        <f>IF(N913="nulová",J913,0)</f>
        <v>0</v>
      </c>
      <c r="BJ913" s="16" t="s">
        <v>84</v>
      </c>
      <c r="BK913" s="216">
        <f>ROUND(I913*H913,2)</f>
        <v>0</v>
      </c>
      <c r="BL913" s="16" t="s">
        <v>184</v>
      </c>
      <c r="BM913" s="215" t="s">
        <v>1069</v>
      </c>
    </row>
    <row r="914" s="2" customFormat="1" ht="16.5" customHeight="1">
      <c r="A914" s="37"/>
      <c r="B914" s="38"/>
      <c r="C914" s="222" t="s">
        <v>1070</v>
      </c>
      <c r="D914" s="222" t="s">
        <v>1057</v>
      </c>
      <c r="E914" s="223" t="s">
        <v>1071</v>
      </c>
      <c r="F914" s="224" t="s">
        <v>1072</v>
      </c>
      <c r="G914" s="225" t="s">
        <v>1060</v>
      </c>
      <c r="H914" s="226">
        <v>1</v>
      </c>
      <c r="I914" s="227"/>
      <c r="J914" s="228">
        <f>ROUND(I914*H914,2)</f>
        <v>0</v>
      </c>
      <c r="K914" s="224" t="s">
        <v>181</v>
      </c>
      <c r="L914" s="43"/>
      <c r="M914" s="231" t="s">
        <v>19</v>
      </c>
      <c r="N914" s="232" t="s">
        <v>47</v>
      </c>
      <c r="O914" s="233"/>
      <c r="P914" s="234">
        <f>O914*H914</f>
        <v>0</v>
      </c>
      <c r="Q914" s="234">
        <v>0</v>
      </c>
      <c r="R914" s="234">
        <f>Q914*H914</f>
        <v>0</v>
      </c>
      <c r="S914" s="234">
        <v>0</v>
      </c>
      <c r="T914" s="235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215" t="s">
        <v>184</v>
      </c>
      <c r="AT914" s="215" t="s">
        <v>1057</v>
      </c>
      <c r="AU914" s="215" t="s">
        <v>84</v>
      </c>
      <c r="AY914" s="16" t="s">
        <v>172</v>
      </c>
      <c r="BE914" s="216">
        <f>IF(N914="základní",J914,0)</f>
        <v>0</v>
      </c>
      <c r="BF914" s="216">
        <f>IF(N914="snížená",J914,0)</f>
        <v>0</v>
      </c>
      <c r="BG914" s="216">
        <f>IF(N914="zákl. přenesená",J914,0)</f>
        <v>0</v>
      </c>
      <c r="BH914" s="216">
        <f>IF(N914="sníž. přenesená",J914,0)</f>
        <v>0</v>
      </c>
      <c r="BI914" s="216">
        <f>IF(N914="nulová",J914,0)</f>
        <v>0</v>
      </c>
      <c r="BJ914" s="16" t="s">
        <v>84</v>
      </c>
      <c r="BK914" s="216">
        <f>ROUND(I914*H914,2)</f>
        <v>0</v>
      </c>
      <c r="BL914" s="16" t="s">
        <v>184</v>
      </c>
      <c r="BM914" s="215" t="s">
        <v>1073</v>
      </c>
    </row>
    <row r="915" s="2" customFormat="1" ht="6.96" customHeight="1">
      <c r="A915" s="37"/>
      <c r="B915" s="58"/>
      <c r="C915" s="59"/>
      <c r="D915" s="59"/>
      <c r="E915" s="59"/>
      <c r="F915" s="59"/>
      <c r="G915" s="59"/>
      <c r="H915" s="59"/>
      <c r="I915" s="59"/>
      <c r="J915" s="59"/>
      <c r="K915" s="59"/>
      <c r="L915" s="43"/>
      <c r="M915" s="37"/>
      <c r="O915" s="37"/>
      <c r="P915" s="37"/>
      <c r="Q915" s="37"/>
      <c r="R915" s="37"/>
      <c r="S915" s="37"/>
      <c r="T915" s="37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</row>
  </sheetData>
  <sheetProtection sheet="1" autoFilter="0" formatColumns="0" formatRows="0" objects="1" scenarios="1" spinCount="100000" saltValue="gJtXWUdenHfBPQbkFQP+GdxkqY32hdPvy94y5PziOxn+8cS9ZltDXuowSe7oNodZVqpDozJWPQ4W2xtG4Fqhzw==" hashValue="Zdq90i8lBHYyANKWq+RPOBiHgjCs4SWFmYaUvI/j6nnTuIcA+2T7sZzOH7Zr/IdL8Zu9B7g1SBGes1ljActohw==" algorithmName="SHA-512" password="CC35"/>
  <autoFilter ref="C211:K914"/>
  <mergeCells count="9">
    <mergeCell ref="E7:H7"/>
    <mergeCell ref="E9:H9"/>
    <mergeCell ref="E18:H18"/>
    <mergeCell ref="E27:H27"/>
    <mergeCell ref="E48:H48"/>
    <mergeCell ref="E50:H50"/>
    <mergeCell ref="E202:H202"/>
    <mergeCell ref="E204:H2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Vědecko-výzkumné centrum - LERCO - Laboratorní nábytek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1074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31. 1. 2023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34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35</v>
      </c>
      <c r="F21" s="37"/>
      <c r="G21" s="37"/>
      <c r="H21" s="37"/>
      <c r="I21" s="131" t="s">
        <v>29</v>
      </c>
      <c r="J21" s="135" t="s">
        <v>36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38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55.25" customHeight="1">
      <c r="A27" s="137"/>
      <c r="B27" s="138"/>
      <c r="C27" s="137"/>
      <c r="D27" s="137"/>
      <c r="E27" s="139" t="s">
        <v>1075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ROUND(J117,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ROUND((SUM(BE117:BE253)),  2)</f>
        <v>0</v>
      </c>
      <c r="G33" s="37"/>
      <c r="H33" s="37"/>
      <c r="I33" s="147">
        <v>0.20999999999999999</v>
      </c>
      <c r="J33" s="146">
        <f>ROUND(((SUM(BE117:BE253))*I33),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ROUND((SUM(BF117:BF253)),  2)</f>
        <v>0</v>
      </c>
      <c r="G34" s="37"/>
      <c r="H34" s="37"/>
      <c r="I34" s="147">
        <v>0.14999999999999999</v>
      </c>
      <c r="J34" s="146">
        <f>ROUND(((SUM(BF117:BF253))*I34),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ROUND((SUM(BG117:BG253)),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ROUND((SUM(BH117:BH253)),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ROUND((SUM(BI117:BI253)),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Vědecko-výzkumné centrum - LERCO - Laboratorní nábytek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D.1.4.9.2 (1) - Laboratorní technologie - čisté prostory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Pozemky areálu Lékařské fakulty OU, k.ú. Zábřeh-VŽ</v>
      </c>
      <c r="G52" s="39"/>
      <c r="H52" s="39"/>
      <c r="I52" s="31" t="s">
        <v>23</v>
      </c>
      <c r="J52" s="71" t="str">
        <f>IF(J12="","",J12)</f>
        <v>31. 1. 2023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Ostravská univerzita</v>
      </c>
      <c r="G54" s="39"/>
      <c r="H54" s="39"/>
      <c r="I54" s="31" t="s">
        <v>33</v>
      </c>
      <c r="J54" s="35" t="str">
        <f>E21</f>
        <v>Ateliér Velehradský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J117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1076</v>
      </c>
      <c r="E60" s="167"/>
      <c r="F60" s="167"/>
      <c r="G60" s="167"/>
      <c r="H60" s="167"/>
      <c r="I60" s="167"/>
      <c r="J60" s="168">
        <f>J118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1077</v>
      </c>
      <c r="E61" s="173"/>
      <c r="F61" s="173"/>
      <c r="G61" s="173"/>
      <c r="H61" s="173"/>
      <c r="I61" s="173"/>
      <c r="J61" s="174">
        <f>J119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1078</v>
      </c>
      <c r="E62" s="173"/>
      <c r="F62" s="173"/>
      <c r="G62" s="173"/>
      <c r="H62" s="173"/>
      <c r="I62" s="173"/>
      <c r="J62" s="174">
        <f>J120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1079</v>
      </c>
      <c r="E63" s="173"/>
      <c r="F63" s="173"/>
      <c r="G63" s="173"/>
      <c r="H63" s="173"/>
      <c r="I63" s="173"/>
      <c r="J63" s="174">
        <f>J125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1080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1081</v>
      </c>
      <c r="E65" s="173"/>
      <c r="F65" s="173"/>
      <c r="G65" s="173"/>
      <c r="H65" s="173"/>
      <c r="I65" s="173"/>
      <c r="J65" s="174">
        <f>J129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0"/>
      <c r="C66" s="171"/>
      <c r="D66" s="172" t="s">
        <v>1082</v>
      </c>
      <c r="E66" s="173"/>
      <c r="F66" s="173"/>
      <c r="G66" s="173"/>
      <c r="H66" s="173"/>
      <c r="I66" s="173"/>
      <c r="J66" s="174">
        <f>J134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1083</v>
      </c>
      <c r="E67" s="173"/>
      <c r="F67" s="173"/>
      <c r="G67" s="173"/>
      <c r="H67" s="173"/>
      <c r="I67" s="173"/>
      <c r="J67" s="174">
        <f>J139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0"/>
      <c r="C68" s="171"/>
      <c r="D68" s="172" t="s">
        <v>1084</v>
      </c>
      <c r="E68" s="173"/>
      <c r="F68" s="173"/>
      <c r="G68" s="173"/>
      <c r="H68" s="173"/>
      <c r="I68" s="173"/>
      <c r="J68" s="174">
        <f>J140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0"/>
      <c r="C69" s="171"/>
      <c r="D69" s="172" t="s">
        <v>1085</v>
      </c>
      <c r="E69" s="173"/>
      <c r="F69" s="173"/>
      <c r="G69" s="173"/>
      <c r="H69" s="173"/>
      <c r="I69" s="173"/>
      <c r="J69" s="174">
        <f>J145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0"/>
      <c r="C70" s="171"/>
      <c r="D70" s="172" t="s">
        <v>1086</v>
      </c>
      <c r="E70" s="173"/>
      <c r="F70" s="173"/>
      <c r="G70" s="173"/>
      <c r="H70" s="173"/>
      <c r="I70" s="173"/>
      <c r="J70" s="174">
        <f>J150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0"/>
      <c r="C71" s="171"/>
      <c r="D71" s="172" t="s">
        <v>1087</v>
      </c>
      <c r="E71" s="173"/>
      <c r="F71" s="173"/>
      <c r="G71" s="173"/>
      <c r="H71" s="173"/>
      <c r="I71" s="173"/>
      <c r="J71" s="174">
        <f>J155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0"/>
      <c r="C72" s="171"/>
      <c r="D72" s="172" t="s">
        <v>1079</v>
      </c>
      <c r="E72" s="173"/>
      <c r="F72" s="173"/>
      <c r="G72" s="173"/>
      <c r="H72" s="173"/>
      <c r="I72" s="173"/>
      <c r="J72" s="174">
        <f>J160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1088</v>
      </c>
      <c r="E73" s="173"/>
      <c r="F73" s="173"/>
      <c r="G73" s="173"/>
      <c r="H73" s="173"/>
      <c r="I73" s="173"/>
      <c r="J73" s="174">
        <f>J163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0"/>
      <c r="C74" s="171"/>
      <c r="D74" s="172" t="s">
        <v>1078</v>
      </c>
      <c r="E74" s="173"/>
      <c r="F74" s="173"/>
      <c r="G74" s="173"/>
      <c r="H74" s="173"/>
      <c r="I74" s="173"/>
      <c r="J74" s="174">
        <f>J164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70"/>
      <c r="C75" s="171"/>
      <c r="D75" s="172" t="s">
        <v>1079</v>
      </c>
      <c r="E75" s="173"/>
      <c r="F75" s="173"/>
      <c r="G75" s="173"/>
      <c r="H75" s="173"/>
      <c r="I75" s="173"/>
      <c r="J75" s="174">
        <f>J169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1089</v>
      </c>
      <c r="E76" s="173"/>
      <c r="F76" s="173"/>
      <c r="G76" s="173"/>
      <c r="H76" s="173"/>
      <c r="I76" s="173"/>
      <c r="J76" s="174">
        <f>J172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70"/>
      <c r="C77" s="171"/>
      <c r="D77" s="172" t="s">
        <v>1090</v>
      </c>
      <c r="E77" s="173"/>
      <c r="F77" s="173"/>
      <c r="G77" s="173"/>
      <c r="H77" s="173"/>
      <c r="I77" s="173"/>
      <c r="J77" s="174">
        <f>J173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1091</v>
      </c>
      <c r="E78" s="173"/>
      <c r="F78" s="173"/>
      <c r="G78" s="173"/>
      <c r="H78" s="173"/>
      <c r="I78" s="173"/>
      <c r="J78" s="174">
        <f>J178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70"/>
      <c r="C79" s="171"/>
      <c r="D79" s="172" t="s">
        <v>1090</v>
      </c>
      <c r="E79" s="173"/>
      <c r="F79" s="173"/>
      <c r="G79" s="173"/>
      <c r="H79" s="173"/>
      <c r="I79" s="173"/>
      <c r="J79" s="174">
        <f>J179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1092</v>
      </c>
      <c r="E80" s="173"/>
      <c r="F80" s="173"/>
      <c r="G80" s="173"/>
      <c r="H80" s="173"/>
      <c r="I80" s="173"/>
      <c r="J80" s="174">
        <f>J182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70"/>
      <c r="C81" s="171"/>
      <c r="D81" s="172" t="s">
        <v>1093</v>
      </c>
      <c r="E81" s="173"/>
      <c r="F81" s="173"/>
      <c r="G81" s="173"/>
      <c r="H81" s="173"/>
      <c r="I81" s="173"/>
      <c r="J81" s="174">
        <f>J183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70"/>
      <c r="C82" s="171"/>
      <c r="D82" s="172" t="s">
        <v>1094</v>
      </c>
      <c r="E82" s="173"/>
      <c r="F82" s="173"/>
      <c r="G82" s="173"/>
      <c r="H82" s="173"/>
      <c r="I82" s="173"/>
      <c r="J82" s="174">
        <f>J190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70"/>
      <c r="C83" s="171"/>
      <c r="D83" s="172" t="s">
        <v>1095</v>
      </c>
      <c r="E83" s="173"/>
      <c r="F83" s="173"/>
      <c r="G83" s="173"/>
      <c r="H83" s="173"/>
      <c r="I83" s="173"/>
      <c r="J83" s="174">
        <f>J195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1096</v>
      </c>
      <c r="E84" s="173"/>
      <c r="F84" s="173"/>
      <c r="G84" s="173"/>
      <c r="H84" s="173"/>
      <c r="I84" s="173"/>
      <c r="J84" s="174">
        <f>J200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70"/>
      <c r="C85" s="171"/>
      <c r="D85" s="172" t="s">
        <v>1095</v>
      </c>
      <c r="E85" s="173"/>
      <c r="F85" s="173"/>
      <c r="G85" s="173"/>
      <c r="H85" s="173"/>
      <c r="I85" s="173"/>
      <c r="J85" s="174">
        <f>J201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70"/>
      <c r="C86" s="171"/>
      <c r="D86" s="172" t="s">
        <v>1094</v>
      </c>
      <c r="E86" s="173"/>
      <c r="F86" s="173"/>
      <c r="G86" s="173"/>
      <c r="H86" s="173"/>
      <c r="I86" s="173"/>
      <c r="J86" s="174">
        <f>J206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70"/>
      <c r="C87" s="171"/>
      <c r="D87" s="172" t="s">
        <v>1097</v>
      </c>
      <c r="E87" s="173"/>
      <c r="F87" s="173"/>
      <c r="G87" s="173"/>
      <c r="H87" s="173"/>
      <c r="I87" s="173"/>
      <c r="J87" s="174">
        <f>J211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0"/>
      <c r="C88" s="171"/>
      <c r="D88" s="172" t="s">
        <v>1098</v>
      </c>
      <c r="E88" s="173"/>
      <c r="F88" s="173"/>
      <c r="G88" s="173"/>
      <c r="H88" s="173"/>
      <c r="I88" s="173"/>
      <c r="J88" s="174">
        <f>J218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70"/>
      <c r="C89" s="171"/>
      <c r="D89" s="172" t="s">
        <v>1099</v>
      </c>
      <c r="E89" s="173"/>
      <c r="F89" s="173"/>
      <c r="G89" s="173"/>
      <c r="H89" s="173"/>
      <c r="I89" s="173"/>
      <c r="J89" s="174">
        <f>J219</f>
        <v>0</v>
      </c>
      <c r="K89" s="171"/>
      <c r="L89" s="175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0"/>
      <c r="C90" s="171"/>
      <c r="D90" s="172" t="s">
        <v>1100</v>
      </c>
      <c r="E90" s="173"/>
      <c r="F90" s="173"/>
      <c r="G90" s="173"/>
      <c r="H90" s="173"/>
      <c r="I90" s="173"/>
      <c r="J90" s="174">
        <f>J224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70"/>
      <c r="C91" s="171"/>
      <c r="D91" s="172" t="s">
        <v>1095</v>
      </c>
      <c r="E91" s="173"/>
      <c r="F91" s="173"/>
      <c r="G91" s="173"/>
      <c r="H91" s="173"/>
      <c r="I91" s="173"/>
      <c r="J91" s="174">
        <f>J225</f>
        <v>0</v>
      </c>
      <c r="K91" s="171"/>
      <c r="L91" s="175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4.88" customHeight="1">
      <c r="A92" s="10"/>
      <c r="B92" s="170"/>
      <c r="C92" s="171"/>
      <c r="D92" s="172" t="s">
        <v>1101</v>
      </c>
      <c r="E92" s="173"/>
      <c r="F92" s="173"/>
      <c r="G92" s="173"/>
      <c r="H92" s="173"/>
      <c r="I92" s="173"/>
      <c r="J92" s="174">
        <f>J230</f>
        <v>0</v>
      </c>
      <c r="K92" s="171"/>
      <c r="L92" s="175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70"/>
      <c r="C93" s="171"/>
      <c r="D93" s="172" t="s">
        <v>1084</v>
      </c>
      <c r="E93" s="173"/>
      <c r="F93" s="173"/>
      <c r="G93" s="173"/>
      <c r="H93" s="173"/>
      <c r="I93" s="173"/>
      <c r="J93" s="174">
        <f>J235</f>
        <v>0</v>
      </c>
      <c r="K93" s="171"/>
      <c r="L93" s="175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4.88" customHeight="1">
      <c r="A94" s="10"/>
      <c r="B94" s="170"/>
      <c r="C94" s="171"/>
      <c r="D94" s="172" t="s">
        <v>1079</v>
      </c>
      <c r="E94" s="173"/>
      <c r="F94" s="173"/>
      <c r="G94" s="173"/>
      <c r="H94" s="173"/>
      <c r="I94" s="173"/>
      <c r="J94" s="174">
        <f>J240</f>
        <v>0</v>
      </c>
      <c r="K94" s="171"/>
      <c r="L94" s="175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0"/>
      <c r="C95" s="171"/>
      <c r="D95" s="172" t="s">
        <v>1102</v>
      </c>
      <c r="E95" s="173"/>
      <c r="F95" s="173"/>
      <c r="G95" s="173"/>
      <c r="H95" s="173"/>
      <c r="I95" s="173"/>
      <c r="J95" s="174">
        <f>J243</f>
        <v>0</v>
      </c>
      <c r="K95" s="171"/>
      <c r="L95" s="175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4.88" customHeight="1">
      <c r="A96" s="10"/>
      <c r="B96" s="170"/>
      <c r="C96" s="171"/>
      <c r="D96" s="172" t="s">
        <v>1090</v>
      </c>
      <c r="E96" s="173"/>
      <c r="F96" s="173"/>
      <c r="G96" s="173"/>
      <c r="H96" s="173"/>
      <c r="I96" s="173"/>
      <c r="J96" s="174">
        <f>J244</f>
        <v>0</v>
      </c>
      <c r="K96" s="171"/>
      <c r="L96" s="17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64"/>
      <c r="C97" s="165"/>
      <c r="D97" s="166" t="s">
        <v>1103</v>
      </c>
      <c r="E97" s="167"/>
      <c r="F97" s="167"/>
      <c r="G97" s="167"/>
      <c r="H97" s="167"/>
      <c r="I97" s="167"/>
      <c r="J97" s="168">
        <f>J249</f>
        <v>0</v>
      </c>
      <c r="K97" s="165"/>
      <c r="L97" s="16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3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13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133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157</v>
      </c>
      <c r="D104" s="39"/>
      <c r="E104" s="39"/>
      <c r="F104" s="39"/>
      <c r="G104" s="39"/>
      <c r="H104" s="39"/>
      <c r="I104" s="39"/>
      <c r="J104" s="39"/>
      <c r="K104" s="39"/>
      <c r="L104" s="13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13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13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59" t="str">
        <f>E7</f>
        <v>Vědecko-výzkumné centrum - LERCO - Laboratorní nábytek</v>
      </c>
      <c r="F107" s="31"/>
      <c r="G107" s="31"/>
      <c r="H107" s="31"/>
      <c r="I107" s="39"/>
      <c r="J107" s="39"/>
      <c r="K107" s="39"/>
      <c r="L107" s="13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91</v>
      </c>
      <c r="D108" s="39"/>
      <c r="E108" s="39"/>
      <c r="F108" s="39"/>
      <c r="G108" s="39"/>
      <c r="H108" s="39"/>
      <c r="I108" s="39"/>
      <c r="J108" s="39"/>
      <c r="K108" s="39"/>
      <c r="L108" s="13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68" t="str">
        <f>E9</f>
        <v>D.1.4.9.2 (1) - Laboratorní technologie - čisté prostory</v>
      </c>
      <c r="F109" s="39"/>
      <c r="G109" s="39"/>
      <c r="H109" s="39"/>
      <c r="I109" s="39"/>
      <c r="J109" s="39"/>
      <c r="K109" s="39"/>
      <c r="L109" s="13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13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>Pozemky areálu Lékařské fakulty OU, k.ú. Zábřeh-VŽ</v>
      </c>
      <c r="G111" s="39"/>
      <c r="H111" s="39"/>
      <c r="I111" s="31" t="s">
        <v>23</v>
      </c>
      <c r="J111" s="71" t="str">
        <f>IF(J12="","",J12)</f>
        <v>31. 1. 2023</v>
      </c>
      <c r="K111" s="39"/>
      <c r="L111" s="13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13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25</v>
      </c>
      <c r="D113" s="39"/>
      <c r="E113" s="39"/>
      <c r="F113" s="26" t="str">
        <f>E15</f>
        <v>Ostravská univerzita</v>
      </c>
      <c r="G113" s="39"/>
      <c r="H113" s="39"/>
      <c r="I113" s="31" t="s">
        <v>33</v>
      </c>
      <c r="J113" s="35" t="str">
        <f>E21</f>
        <v>Ateliér Velehradský s.r.o.</v>
      </c>
      <c r="K113" s="39"/>
      <c r="L113" s="13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31</v>
      </c>
      <c r="D114" s="39"/>
      <c r="E114" s="39"/>
      <c r="F114" s="26" t="str">
        <f>IF(E18="","",E18)</f>
        <v>Vyplň údaj</v>
      </c>
      <c r="G114" s="39"/>
      <c r="H114" s="39"/>
      <c r="I114" s="31" t="s">
        <v>38</v>
      </c>
      <c r="J114" s="35" t="str">
        <f>E24</f>
        <v xml:space="preserve"> </v>
      </c>
      <c r="K114" s="39"/>
      <c r="L114" s="13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13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76"/>
      <c r="B116" s="177"/>
      <c r="C116" s="178" t="s">
        <v>158</v>
      </c>
      <c r="D116" s="179" t="s">
        <v>61</v>
      </c>
      <c r="E116" s="179" t="s">
        <v>57</v>
      </c>
      <c r="F116" s="179" t="s">
        <v>58</v>
      </c>
      <c r="G116" s="179" t="s">
        <v>159</v>
      </c>
      <c r="H116" s="179" t="s">
        <v>160</v>
      </c>
      <c r="I116" s="179" t="s">
        <v>161</v>
      </c>
      <c r="J116" s="179" t="s">
        <v>96</v>
      </c>
      <c r="K116" s="180" t="s">
        <v>162</v>
      </c>
      <c r="L116" s="181"/>
      <c r="M116" s="91" t="s">
        <v>19</v>
      </c>
      <c r="N116" s="92" t="s">
        <v>46</v>
      </c>
      <c r="O116" s="92" t="s">
        <v>163</v>
      </c>
      <c r="P116" s="92" t="s">
        <v>164</v>
      </c>
      <c r="Q116" s="92" t="s">
        <v>165</v>
      </c>
      <c r="R116" s="92" t="s">
        <v>166</v>
      </c>
      <c r="S116" s="92" t="s">
        <v>167</v>
      </c>
      <c r="T116" s="93" t="s">
        <v>168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="2" customFormat="1" ht="22.8" customHeight="1">
      <c r="A117" s="37"/>
      <c r="B117" s="38"/>
      <c r="C117" s="98" t="s">
        <v>169</v>
      </c>
      <c r="D117" s="39"/>
      <c r="E117" s="39"/>
      <c r="F117" s="39"/>
      <c r="G117" s="39"/>
      <c r="H117" s="39"/>
      <c r="I117" s="39"/>
      <c r="J117" s="182">
        <f>BK117</f>
        <v>0</v>
      </c>
      <c r="K117" s="39"/>
      <c r="L117" s="43"/>
      <c r="M117" s="94"/>
      <c r="N117" s="183"/>
      <c r="O117" s="95"/>
      <c r="P117" s="184">
        <f>P118+P249</f>
        <v>0</v>
      </c>
      <c r="Q117" s="95"/>
      <c r="R117" s="184">
        <f>R118+R249</f>
        <v>0</v>
      </c>
      <c r="S117" s="95"/>
      <c r="T117" s="185">
        <f>T118+T249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75</v>
      </c>
      <c r="AU117" s="16" t="s">
        <v>97</v>
      </c>
      <c r="BK117" s="186">
        <f>BK118+BK249</f>
        <v>0</v>
      </c>
    </row>
    <row r="118" s="12" customFormat="1" ht="25.92" customHeight="1">
      <c r="A118" s="12"/>
      <c r="B118" s="187"/>
      <c r="C118" s="188"/>
      <c r="D118" s="189" t="s">
        <v>75</v>
      </c>
      <c r="E118" s="190" t="s">
        <v>170</v>
      </c>
      <c r="F118" s="190" t="s">
        <v>885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P119+P128+P139+P163+P172+P178+P182+P200+P218+P224+P243</f>
        <v>0</v>
      </c>
      <c r="Q118" s="195"/>
      <c r="R118" s="196">
        <f>R119+R128+R139+R163+R172+R178+R182+R200+R218+R224+R243</f>
        <v>0</v>
      </c>
      <c r="S118" s="195"/>
      <c r="T118" s="197">
        <f>T119+T128+T139+T163+T172+T178+T182+T200+T218+T224+T243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84</v>
      </c>
      <c r="AT118" s="199" t="s">
        <v>75</v>
      </c>
      <c r="AU118" s="199" t="s">
        <v>76</v>
      </c>
      <c r="AY118" s="198" t="s">
        <v>172</v>
      </c>
      <c r="BK118" s="200">
        <f>BK119+BK128+BK139+BK163+BK172+BK178+BK182+BK200+BK218+BK224+BK243</f>
        <v>0</v>
      </c>
    </row>
    <row r="119" s="12" customFormat="1" ht="22.8" customHeight="1">
      <c r="A119" s="12"/>
      <c r="B119" s="187"/>
      <c r="C119" s="188"/>
      <c r="D119" s="189" t="s">
        <v>75</v>
      </c>
      <c r="E119" s="201" t="s">
        <v>214</v>
      </c>
      <c r="F119" s="201" t="s">
        <v>1104</v>
      </c>
      <c r="G119" s="188"/>
      <c r="H119" s="188"/>
      <c r="I119" s="191"/>
      <c r="J119" s="202">
        <f>BK119</f>
        <v>0</v>
      </c>
      <c r="K119" s="188"/>
      <c r="L119" s="193"/>
      <c r="M119" s="194"/>
      <c r="N119" s="195"/>
      <c r="O119" s="195"/>
      <c r="P119" s="196">
        <f>P120+P125</f>
        <v>0</v>
      </c>
      <c r="Q119" s="195"/>
      <c r="R119" s="196">
        <f>R120+R125</f>
        <v>0</v>
      </c>
      <c r="S119" s="195"/>
      <c r="T119" s="197">
        <f>T120+T125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8" t="s">
        <v>84</v>
      </c>
      <c r="AT119" s="199" t="s">
        <v>75</v>
      </c>
      <c r="AU119" s="199" t="s">
        <v>84</v>
      </c>
      <c r="AY119" s="198" t="s">
        <v>172</v>
      </c>
      <c r="BK119" s="200">
        <f>BK120+BK125</f>
        <v>0</v>
      </c>
    </row>
    <row r="120" s="12" customFormat="1" ht="20.88" customHeight="1">
      <c r="A120" s="12"/>
      <c r="B120" s="187"/>
      <c r="C120" s="188"/>
      <c r="D120" s="189" t="s">
        <v>75</v>
      </c>
      <c r="E120" s="201" t="s">
        <v>1105</v>
      </c>
      <c r="F120" s="201" t="s">
        <v>1106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SUM(P121:P124)</f>
        <v>0</v>
      </c>
      <c r="Q120" s="195"/>
      <c r="R120" s="196">
        <f>SUM(R121:R124)</f>
        <v>0</v>
      </c>
      <c r="S120" s="195"/>
      <c r="T120" s="197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84</v>
      </c>
      <c r="AT120" s="199" t="s">
        <v>75</v>
      </c>
      <c r="AU120" s="199" t="s">
        <v>86</v>
      </c>
      <c r="AY120" s="198" t="s">
        <v>172</v>
      </c>
      <c r="BK120" s="200">
        <f>SUM(BK121:BK124)</f>
        <v>0</v>
      </c>
    </row>
    <row r="121" s="2" customFormat="1" ht="21.75" customHeight="1">
      <c r="A121" s="37"/>
      <c r="B121" s="38"/>
      <c r="C121" s="222" t="s">
        <v>84</v>
      </c>
      <c r="D121" s="222" t="s">
        <v>1057</v>
      </c>
      <c r="E121" s="223" t="s">
        <v>1107</v>
      </c>
      <c r="F121" s="224" t="s">
        <v>1108</v>
      </c>
      <c r="G121" s="225" t="s">
        <v>180</v>
      </c>
      <c r="H121" s="226">
        <v>1</v>
      </c>
      <c r="I121" s="227"/>
      <c r="J121" s="228">
        <f>ROUND(I121*H121,2)</f>
        <v>0</v>
      </c>
      <c r="K121" s="224" t="s">
        <v>181</v>
      </c>
      <c r="L121" s="43"/>
      <c r="M121" s="229" t="s">
        <v>19</v>
      </c>
      <c r="N121" s="230" t="s">
        <v>47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184</v>
      </c>
      <c r="AT121" s="215" t="s">
        <v>1057</v>
      </c>
      <c r="AU121" s="215" t="s">
        <v>183</v>
      </c>
      <c r="AY121" s="16" t="s">
        <v>172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84</v>
      </c>
      <c r="BK121" s="216">
        <f>ROUND(I121*H121,2)</f>
        <v>0</v>
      </c>
      <c r="BL121" s="16" t="s">
        <v>184</v>
      </c>
      <c r="BM121" s="215" t="s">
        <v>1109</v>
      </c>
    </row>
    <row r="122" s="2" customFormat="1">
      <c r="A122" s="37"/>
      <c r="B122" s="38"/>
      <c r="C122" s="39"/>
      <c r="D122" s="217" t="s">
        <v>186</v>
      </c>
      <c r="E122" s="39"/>
      <c r="F122" s="218" t="s">
        <v>1110</v>
      </c>
      <c r="G122" s="39"/>
      <c r="H122" s="39"/>
      <c r="I122" s="219"/>
      <c r="J122" s="39"/>
      <c r="K122" s="39"/>
      <c r="L122" s="43"/>
      <c r="M122" s="220"/>
      <c r="N122" s="221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186</v>
      </c>
      <c r="AU122" s="16" t="s">
        <v>183</v>
      </c>
    </row>
    <row r="123" s="2" customFormat="1" ht="16.5" customHeight="1">
      <c r="A123" s="37"/>
      <c r="B123" s="38"/>
      <c r="C123" s="222" t="s">
        <v>86</v>
      </c>
      <c r="D123" s="222" t="s">
        <v>1057</v>
      </c>
      <c r="E123" s="223" t="s">
        <v>1111</v>
      </c>
      <c r="F123" s="224" t="s">
        <v>1112</v>
      </c>
      <c r="G123" s="225" t="s">
        <v>180</v>
      </c>
      <c r="H123" s="226">
        <v>1</v>
      </c>
      <c r="I123" s="227"/>
      <c r="J123" s="228">
        <f>ROUND(I123*H123,2)</f>
        <v>0</v>
      </c>
      <c r="K123" s="224" t="s">
        <v>181</v>
      </c>
      <c r="L123" s="43"/>
      <c r="M123" s="229" t="s">
        <v>19</v>
      </c>
      <c r="N123" s="230" t="s">
        <v>47</v>
      </c>
      <c r="O123" s="8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184</v>
      </c>
      <c r="AT123" s="215" t="s">
        <v>1057</v>
      </c>
      <c r="AU123" s="215" t="s">
        <v>183</v>
      </c>
      <c r="AY123" s="16" t="s">
        <v>172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84</v>
      </c>
      <c r="BK123" s="216">
        <f>ROUND(I123*H123,2)</f>
        <v>0</v>
      </c>
      <c r="BL123" s="16" t="s">
        <v>184</v>
      </c>
      <c r="BM123" s="215" t="s">
        <v>1113</v>
      </c>
    </row>
    <row r="124" s="2" customFormat="1">
      <c r="A124" s="37"/>
      <c r="B124" s="38"/>
      <c r="C124" s="39"/>
      <c r="D124" s="217" t="s">
        <v>186</v>
      </c>
      <c r="E124" s="39"/>
      <c r="F124" s="218" t="s">
        <v>1114</v>
      </c>
      <c r="G124" s="39"/>
      <c r="H124" s="39"/>
      <c r="I124" s="219"/>
      <c r="J124" s="39"/>
      <c r="K124" s="39"/>
      <c r="L124" s="43"/>
      <c r="M124" s="220"/>
      <c r="N124" s="221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186</v>
      </c>
      <c r="AU124" s="16" t="s">
        <v>183</v>
      </c>
    </row>
    <row r="125" s="12" customFormat="1" ht="20.88" customHeight="1">
      <c r="A125" s="12"/>
      <c r="B125" s="187"/>
      <c r="C125" s="188"/>
      <c r="D125" s="189" t="s">
        <v>75</v>
      </c>
      <c r="E125" s="201" t="s">
        <v>216</v>
      </c>
      <c r="F125" s="201" t="s">
        <v>243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SUM(P126:P127)</f>
        <v>0</v>
      </c>
      <c r="Q125" s="195"/>
      <c r="R125" s="196">
        <f>SUM(R126:R127)</f>
        <v>0</v>
      </c>
      <c r="S125" s="195"/>
      <c r="T125" s="19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84</v>
      </c>
      <c r="AT125" s="199" t="s">
        <v>75</v>
      </c>
      <c r="AU125" s="199" t="s">
        <v>86</v>
      </c>
      <c r="AY125" s="198" t="s">
        <v>172</v>
      </c>
      <c r="BK125" s="200">
        <f>SUM(BK126:BK127)</f>
        <v>0</v>
      </c>
    </row>
    <row r="126" s="2" customFormat="1" ht="24.15" customHeight="1">
      <c r="A126" s="37"/>
      <c r="B126" s="38"/>
      <c r="C126" s="222" t="s">
        <v>183</v>
      </c>
      <c r="D126" s="222" t="s">
        <v>1057</v>
      </c>
      <c r="E126" s="223" t="s">
        <v>1115</v>
      </c>
      <c r="F126" s="224" t="s">
        <v>264</v>
      </c>
      <c r="G126" s="225" t="s">
        <v>180</v>
      </c>
      <c r="H126" s="226">
        <v>1</v>
      </c>
      <c r="I126" s="227"/>
      <c r="J126" s="228">
        <f>ROUND(I126*H126,2)</f>
        <v>0</v>
      </c>
      <c r="K126" s="224" t="s">
        <v>181</v>
      </c>
      <c r="L126" s="43"/>
      <c r="M126" s="229" t="s">
        <v>19</v>
      </c>
      <c r="N126" s="230" t="s">
        <v>47</v>
      </c>
      <c r="O126" s="83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184</v>
      </c>
      <c r="AT126" s="215" t="s">
        <v>1057</v>
      </c>
      <c r="AU126" s="215" t="s">
        <v>183</v>
      </c>
      <c r="AY126" s="16" t="s">
        <v>172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84</v>
      </c>
      <c r="BK126" s="216">
        <f>ROUND(I126*H126,2)</f>
        <v>0</v>
      </c>
      <c r="BL126" s="16" t="s">
        <v>184</v>
      </c>
      <c r="BM126" s="215" t="s">
        <v>1116</v>
      </c>
    </row>
    <row r="127" s="2" customFormat="1">
      <c r="A127" s="37"/>
      <c r="B127" s="38"/>
      <c r="C127" s="39"/>
      <c r="D127" s="217" t="s">
        <v>186</v>
      </c>
      <c r="E127" s="39"/>
      <c r="F127" s="218" t="s">
        <v>1117</v>
      </c>
      <c r="G127" s="39"/>
      <c r="H127" s="39"/>
      <c r="I127" s="219"/>
      <c r="J127" s="39"/>
      <c r="K127" s="39"/>
      <c r="L127" s="43"/>
      <c r="M127" s="220"/>
      <c r="N127" s="22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186</v>
      </c>
      <c r="AU127" s="16" t="s">
        <v>183</v>
      </c>
    </row>
    <row r="128" s="12" customFormat="1" ht="22.8" customHeight="1">
      <c r="A128" s="12"/>
      <c r="B128" s="187"/>
      <c r="C128" s="188"/>
      <c r="D128" s="189" t="s">
        <v>75</v>
      </c>
      <c r="E128" s="201" t="s">
        <v>242</v>
      </c>
      <c r="F128" s="201" t="s">
        <v>1118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P129+P134</f>
        <v>0</v>
      </c>
      <c r="Q128" s="195"/>
      <c r="R128" s="196">
        <f>R129+R134</f>
        <v>0</v>
      </c>
      <c r="S128" s="195"/>
      <c r="T128" s="197">
        <f>T129+T134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84</v>
      </c>
      <c r="AT128" s="199" t="s">
        <v>75</v>
      </c>
      <c r="AU128" s="199" t="s">
        <v>84</v>
      </c>
      <c r="AY128" s="198" t="s">
        <v>172</v>
      </c>
      <c r="BK128" s="200">
        <f>BK129+BK134</f>
        <v>0</v>
      </c>
    </row>
    <row r="129" s="12" customFormat="1" ht="20.88" customHeight="1">
      <c r="A129" s="12"/>
      <c r="B129" s="187"/>
      <c r="C129" s="188"/>
      <c r="D129" s="189" t="s">
        <v>75</v>
      </c>
      <c r="E129" s="201" t="s">
        <v>248</v>
      </c>
      <c r="F129" s="201" t="s">
        <v>1119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SUM(P130:P133)</f>
        <v>0</v>
      </c>
      <c r="Q129" s="195"/>
      <c r="R129" s="196">
        <f>SUM(R130:R133)</f>
        <v>0</v>
      </c>
      <c r="S129" s="195"/>
      <c r="T129" s="197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84</v>
      </c>
      <c r="AT129" s="199" t="s">
        <v>75</v>
      </c>
      <c r="AU129" s="199" t="s">
        <v>86</v>
      </c>
      <c r="AY129" s="198" t="s">
        <v>172</v>
      </c>
      <c r="BK129" s="200">
        <f>SUM(BK130:BK133)</f>
        <v>0</v>
      </c>
    </row>
    <row r="130" s="2" customFormat="1" ht="16.5" customHeight="1">
      <c r="A130" s="37"/>
      <c r="B130" s="38"/>
      <c r="C130" s="222" t="s">
        <v>184</v>
      </c>
      <c r="D130" s="222" t="s">
        <v>1057</v>
      </c>
      <c r="E130" s="223" t="s">
        <v>1120</v>
      </c>
      <c r="F130" s="224" t="s">
        <v>1121</v>
      </c>
      <c r="G130" s="225" t="s">
        <v>180</v>
      </c>
      <c r="H130" s="226">
        <v>1</v>
      </c>
      <c r="I130" s="227"/>
      <c r="J130" s="228">
        <f>ROUND(I130*H130,2)</f>
        <v>0</v>
      </c>
      <c r="K130" s="224" t="s">
        <v>181</v>
      </c>
      <c r="L130" s="43"/>
      <c r="M130" s="229" t="s">
        <v>19</v>
      </c>
      <c r="N130" s="230" t="s">
        <v>47</v>
      </c>
      <c r="O130" s="83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184</v>
      </c>
      <c r="AT130" s="215" t="s">
        <v>1057</v>
      </c>
      <c r="AU130" s="215" t="s">
        <v>183</v>
      </c>
      <c r="AY130" s="16" t="s">
        <v>172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84</v>
      </c>
      <c r="BK130" s="216">
        <f>ROUND(I130*H130,2)</f>
        <v>0</v>
      </c>
      <c r="BL130" s="16" t="s">
        <v>184</v>
      </c>
      <c r="BM130" s="215" t="s">
        <v>1122</v>
      </c>
    </row>
    <row r="131" s="2" customFormat="1">
      <c r="A131" s="37"/>
      <c r="B131" s="38"/>
      <c r="C131" s="39"/>
      <c r="D131" s="217" t="s">
        <v>186</v>
      </c>
      <c r="E131" s="39"/>
      <c r="F131" s="218" t="s">
        <v>1123</v>
      </c>
      <c r="G131" s="39"/>
      <c r="H131" s="39"/>
      <c r="I131" s="219"/>
      <c r="J131" s="39"/>
      <c r="K131" s="39"/>
      <c r="L131" s="43"/>
      <c r="M131" s="220"/>
      <c r="N131" s="22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186</v>
      </c>
      <c r="AU131" s="16" t="s">
        <v>183</v>
      </c>
    </row>
    <row r="132" s="2" customFormat="1" ht="16.5" customHeight="1">
      <c r="A132" s="37"/>
      <c r="B132" s="38"/>
      <c r="C132" s="222" t="s">
        <v>197</v>
      </c>
      <c r="D132" s="222" t="s">
        <v>1057</v>
      </c>
      <c r="E132" s="223" t="s">
        <v>1124</v>
      </c>
      <c r="F132" s="224" t="s">
        <v>579</v>
      </c>
      <c r="G132" s="225" t="s">
        <v>180</v>
      </c>
      <c r="H132" s="226">
        <v>0.58999999999999997</v>
      </c>
      <c r="I132" s="227"/>
      <c r="J132" s="228">
        <f>ROUND(I132*H132,2)</f>
        <v>0</v>
      </c>
      <c r="K132" s="224" t="s">
        <v>181</v>
      </c>
      <c r="L132" s="43"/>
      <c r="M132" s="229" t="s">
        <v>19</v>
      </c>
      <c r="N132" s="230" t="s">
        <v>47</v>
      </c>
      <c r="O132" s="83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184</v>
      </c>
      <c r="AT132" s="215" t="s">
        <v>1057</v>
      </c>
      <c r="AU132" s="215" t="s">
        <v>183</v>
      </c>
      <c r="AY132" s="16" t="s">
        <v>172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84</v>
      </c>
      <c r="BK132" s="216">
        <f>ROUND(I132*H132,2)</f>
        <v>0</v>
      </c>
      <c r="BL132" s="16" t="s">
        <v>184</v>
      </c>
      <c r="BM132" s="215" t="s">
        <v>1125</v>
      </c>
    </row>
    <row r="133" s="2" customFormat="1">
      <c r="A133" s="37"/>
      <c r="B133" s="38"/>
      <c r="C133" s="39"/>
      <c r="D133" s="217" t="s">
        <v>186</v>
      </c>
      <c r="E133" s="39"/>
      <c r="F133" s="218" t="s">
        <v>1126</v>
      </c>
      <c r="G133" s="39"/>
      <c r="H133" s="39"/>
      <c r="I133" s="219"/>
      <c r="J133" s="39"/>
      <c r="K133" s="39"/>
      <c r="L133" s="43"/>
      <c r="M133" s="220"/>
      <c r="N133" s="22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186</v>
      </c>
      <c r="AU133" s="16" t="s">
        <v>183</v>
      </c>
    </row>
    <row r="134" s="12" customFormat="1" ht="20.88" customHeight="1">
      <c r="A134" s="12"/>
      <c r="B134" s="187"/>
      <c r="C134" s="188"/>
      <c r="D134" s="189" t="s">
        <v>75</v>
      </c>
      <c r="E134" s="201" t="s">
        <v>175</v>
      </c>
      <c r="F134" s="201" t="s">
        <v>1127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SUM(P135:P138)</f>
        <v>0</v>
      </c>
      <c r="Q134" s="195"/>
      <c r="R134" s="196">
        <f>SUM(R135:R138)</f>
        <v>0</v>
      </c>
      <c r="S134" s="195"/>
      <c r="T134" s="197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8" t="s">
        <v>84</v>
      </c>
      <c r="AT134" s="199" t="s">
        <v>75</v>
      </c>
      <c r="AU134" s="199" t="s">
        <v>86</v>
      </c>
      <c r="AY134" s="198" t="s">
        <v>172</v>
      </c>
      <c r="BK134" s="200">
        <f>SUM(BK135:BK138)</f>
        <v>0</v>
      </c>
    </row>
    <row r="135" s="2" customFormat="1" ht="16.5" customHeight="1">
      <c r="A135" s="37"/>
      <c r="B135" s="38"/>
      <c r="C135" s="222" t="s">
        <v>199</v>
      </c>
      <c r="D135" s="222" t="s">
        <v>1057</v>
      </c>
      <c r="E135" s="223" t="s">
        <v>1128</v>
      </c>
      <c r="F135" s="224" t="s">
        <v>1129</v>
      </c>
      <c r="G135" s="225" t="s">
        <v>180</v>
      </c>
      <c r="H135" s="226">
        <v>1</v>
      </c>
      <c r="I135" s="227"/>
      <c r="J135" s="228">
        <f>ROUND(I135*H135,2)</f>
        <v>0</v>
      </c>
      <c r="K135" s="224" t="s">
        <v>181</v>
      </c>
      <c r="L135" s="43"/>
      <c r="M135" s="229" t="s">
        <v>19</v>
      </c>
      <c r="N135" s="230" t="s">
        <v>47</v>
      </c>
      <c r="O135" s="83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184</v>
      </c>
      <c r="AT135" s="215" t="s">
        <v>1057</v>
      </c>
      <c r="AU135" s="215" t="s">
        <v>183</v>
      </c>
      <c r="AY135" s="16" t="s">
        <v>172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84</v>
      </c>
      <c r="BK135" s="216">
        <f>ROUND(I135*H135,2)</f>
        <v>0</v>
      </c>
      <c r="BL135" s="16" t="s">
        <v>184</v>
      </c>
      <c r="BM135" s="215" t="s">
        <v>1130</v>
      </c>
    </row>
    <row r="136" s="2" customFormat="1">
      <c r="A136" s="37"/>
      <c r="B136" s="38"/>
      <c r="C136" s="39"/>
      <c r="D136" s="217" t="s">
        <v>186</v>
      </c>
      <c r="E136" s="39"/>
      <c r="F136" s="218" t="s">
        <v>1131</v>
      </c>
      <c r="G136" s="39"/>
      <c r="H136" s="39"/>
      <c r="I136" s="219"/>
      <c r="J136" s="39"/>
      <c r="K136" s="39"/>
      <c r="L136" s="43"/>
      <c r="M136" s="220"/>
      <c r="N136" s="22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186</v>
      </c>
      <c r="AU136" s="16" t="s">
        <v>183</v>
      </c>
    </row>
    <row r="137" s="2" customFormat="1" ht="16.5" customHeight="1">
      <c r="A137" s="37"/>
      <c r="B137" s="38"/>
      <c r="C137" s="222" t="s">
        <v>201</v>
      </c>
      <c r="D137" s="222" t="s">
        <v>1057</v>
      </c>
      <c r="E137" s="223" t="s">
        <v>1132</v>
      </c>
      <c r="F137" s="224" t="s">
        <v>1133</v>
      </c>
      <c r="G137" s="225" t="s">
        <v>180</v>
      </c>
      <c r="H137" s="226">
        <v>1</v>
      </c>
      <c r="I137" s="227"/>
      <c r="J137" s="228">
        <f>ROUND(I137*H137,2)</f>
        <v>0</v>
      </c>
      <c r="K137" s="224" t="s">
        <v>181</v>
      </c>
      <c r="L137" s="43"/>
      <c r="M137" s="229" t="s">
        <v>19</v>
      </c>
      <c r="N137" s="230" t="s">
        <v>47</v>
      </c>
      <c r="O137" s="83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184</v>
      </c>
      <c r="AT137" s="215" t="s">
        <v>1057</v>
      </c>
      <c r="AU137" s="215" t="s">
        <v>183</v>
      </c>
      <c r="AY137" s="16" t="s">
        <v>172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84</v>
      </c>
      <c r="BK137" s="216">
        <f>ROUND(I137*H137,2)</f>
        <v>0</v>
      </c>
      <c r="BL137" s="16" t="s">
        <v>184</v>
      </c>
      <c r="BM137" s="215" t="s">
        <v>1134</v>
      </c>
    </row>
    <row r="138" s="2" customFormat="1">
      <c r="A138" s="37"/>
      <c r="B138" s="38"/>
      <c r="C138" s="39"/>
      <c r="D138" s="217" t="s">
        <v>186</v>
      </c>
      <c r="E138" s="39"/>
      <c r="F138" s="218" t="s">
        <v>1135</v>
      </c>
      <c r="G138" s="39"/>
      <c r="H138" s="39"/>
      <c r="I138" s="219"/>
      <c r="J138" s="39"/>
      <c r="K138" s="39"/>
      <c r="L138" s="43"/>
      <c r="M138" s="220"/>
      <c r="N138" s="22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186</v>
      </c>
      <c r="AU138" s="16" t="s">
        <v>183</v>
      </c>
    </row>
    <row r="139" s="12" customFormat="1" ht="22.8" customHeight="1">
      <c r="A139" s="12"/>
      <c r="B139" s="187"/>
      <c r="C139" s="188"/>
      <c r="D139" s="189" t="s">
        <v>75</v>
      </c>
      <c r="E139" s="201" t="s">
        <v>266</v>
      </c>
      <c r="F139" s="201" t="s">
        <v>1136</v>
      </c>
      <c r="G139" s="188"/>
      <c r="H139" s="188"/>
      <c r="I139" s="191"/>
      <c r="J139" s="202">
        <f>BK139</f>
        <v>0</v>
      </c>
      <c r="K139" s="188"/>
      <c r="L139" s="193"/>
      <c r="M139" s="194"/>
      <c r="N139" s="195"/>
      <c r="O139" s="195"/>
      <c r="P139" s="196">
        <f>P140+P145+P150+P155+P160</f>
        <v>0</v>
      </c>
      <c r="Q139" s="195"/>
      <c r="R139" s="196">
        <f>R140+R145+R150+R155+R160</f>
        <v>0</v>
      </c>
      <c r="S139" s="195"/>
      <c r="T139" s="197">
        <f>T140+T145+T150+T155+T160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8" t="s">
        <v>84</v>
      </c>
      <c r="AT139" s="199" t="s">
        <v>75</v>
      </c>
      <c r="AU139" s="199" t="s">
        <v>84</v>
      </c>
      <c r="AY139" s="198" t="s">
        <v>172</v>
      </c>
      <c r="BK139" s="200">
        <f>BK140+BK145+BK150+BK155+BK160</f>
        <v>0</v>
      </c>
    </row>
    <row r="140" s="12" customFormat="1" ht="20.88" customHeight="1">
      <c r="A140" s="12"/>
      <c r="B140" s="187"/>
      <c r="C140" s="188"/>
      <c r="D140" s="189" t="s">
        <v>75</v>
      </c>
      <c r="E140" s="201" t="s">
        <v>289</v>
      </c>
      <c r="F140" s="201" t="s">
        <v>1137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SUM(P141:P144)</f>
        <v>0</v>
      </c>
      <c r="Q140" s="195"/>
      <c r="R140" s="196">
        <f>SUM(R141:R144)</f>
        <v>0</v>
      </c>
      <c r="S140" s="195"/>
      <c r="T140" s="197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8" t="s">
        <v>84</v>
      </c>
      <c r="AT140" s="199" t="s">
        <v>75</v>
      </c>
      <c r="AU140" s="199" t="s">
        <v>86</v>
      </c>
      <c r="AY140" s="198" t="s">
        <v>172</v>
      </c>
      <c r="BK140" s="200">
        <f>SUM(BK141:BK144)</f>
        <v>0</v>
      </c>
    </row>
    <row r="141" s="2" customFormat="1" ht="16.5" customHeight="1">
      <c r="A141" s="37"/>
      <c r="B141" s="38"/>
      <c r="C141" s="222" t="s">
        <v>182</v>
      </c>
      <c r="D141" s="222" t="s">
        <v>1057</v>
      </c>
      <c r="E141" s="223" t="s">
        <v>1138</v>
      </c>
      <c r="F141" s="224" t="s">
        <v>1139</v>
      </c>
      <c r="G141" s="225" t="s">
        <v>180</v>
      </c>
      <c r="H141" s="226">
        <v>1</v>
      </c>
      <c r="I141" s="227"/>
      <c r="J141" s="228">
        <f>ROUND(I141*H141,2)</f>
        <v>0</v>
      </c>
      <c r="K141" s="224" t="s">
        <v>181</v>
      </c>
      <c r="L141" s="43"/>
      <c r="M141" s="229" t="s">
        <v>19</v>
      </c>
      <c r="N141" s="230" t="s">
        <v>47</v>
      </c>
      <c r="O141" s="83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184</v>
      </c>
      <c r="AT141" s="215" t="s">
        <v>1057</v>
      </c>
      <c r="AU141" s="215" t="s">
        <v>183</v>
      </c>
      <c r="AY141" s="16" t="s">
        <v>172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84</v>
      </c>
      <c r="BK141" s="216">
        <f>ROUND(I141*H141,2)</f>
        <v>0</v>
      </c>
      <c r="BL141" s="16" t="s">
        <v>184</v>
      </c>
      <c r="BM141" s="215" t="s">
        <v>1140</v>
      </c>
    </row>
    <row r="142" s="2" customFormat="1">
      <c r="A142" s="37"/>
      <c r="B142" s="38"/>
      <c r="C142" s="39"/>
      <c r="D142" s="217" t="s">
        <v>186</v>
      </c>
      <c r="E142" s="39"/>
      <c r="F142" s="218" t="s">
        <v>1141</v>
      </c>
      <c r="G142" s="39"/>
      <c r="H142" s="39"/>
      <c r="I142" s="219"/>
      <c r="J142" s="39"/>
      <c r="K142" s="39"/>
      <c r="L142" s="43"/>
      <c r="M142" s="220"/>
      <c r="N142" s="221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186</v>
      </c>
      <c r="AU142" s="16" t="s">
        <v>183</v>
      </c>
    </row>
    <row r="143" s="2" customFormat="1" ht="16.5" customHeight="1">
      <c r="A143" s="37"/>
      <c r="B143" s="38"/>
      <c r="C143" s="222" t="s">
        <v>206</v>
      </c>
      <c r="D143" s="222" t="s">
        <v>1057</v>
      </c>
      <c r="E143" s="223" t="s">
        <v>1142</v>
      </c>
      <c r="F143" s="224" t="s">
        <v>579</v>
      </c>
      <c r="G143" s="225" t="s">
        <v>180</v>
      </c>
      <c r="H143" s="226">
        <v>0.91000000000000003</v>
      </c>
      <c r="I143" s="227"/>
      <c r="J143" s="228">
        <f>ROUND(I143*H143,2)</f>
        <v>0</v>
      </c>
      <c r="K143" s="224" t="s">
        <v>181</v>
      </c>
      <c r="L143" s="43"/>
      <c r="M143" s="229" t="s">
        <v>19</v>
      </c>
      <c r="N143" s="230" t="s">
        <v>47</v>
      </c>
      <c r="O143" s="83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5" t="s">
        <v>184</v>
      </c>
      <c r="AT143" s="215" t="s">
        <v>1057</v>
      </c>
      <c r="AU143" s="215" t="s">
        <v>183</v>
      </c>
      <c r="AY143" s="16" t="s">
        <v>172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84</v>
      </c>
      <c r="BK143" s="216">
        <f>ROUND(I143*H143,2)</f>
        <v>0</v>
      </c>
      <c r="BL143" s="16" t="s">
        <v>184</v>
      </c>
      <c r="BM143" s="215" t="s">
        <v>1143</v>
      </c>
    </row>
    <row r="144" s="2" customFormat="1">
      <c r="A144" s="37"/>
      <c r="B144" s="38"/>
      <c r="C144" s="39"/>
      <c r="D144" s="217" t="s">
        <v>186</v>
      </c>
      <c r="E144" s="39"/>
      <c r="F144" s="218" t="s">
        <v>581</v>
      </c>
      <c r="G144" s="39"/>
      <c r="H144" s="39"/>
      <c r="I144" s="219"/>
      <c r="J144" s="39"/>
      <c r="K144" s="39"/>
      <c r="L144" s="43"/>
      <c r="M144" s="220"/>
      <c r="N144" s="221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186</v>
      </c>
      <c r="AU144" s="16" t="s">
        <v>183</v>
      </c>
    </row>
    <row r="145" s="12" customFormat="1" ht="20.88" customHeight="1">
      <c r="A145" s="12"/>
      <c r="B145" s="187"/>
      <c r="C145" s="188"/>
      <c r="D145" s="189" t="s">
        <v>75</v>
      </c>
      <c r="E145" s="201" t="s">
        <v>318</v>
      </c>
      <c r="F145" s="201" t="s">
        <v>1144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SUM(P146:P149)</f>
        <v>0</v>
      </c>
      <c r="Q145" s="195"/>
      <c r="R145" s="196">
        <f>SUM(R146:R149)</f>
        <v>0</v>
      </c>
      <c r="S145" s="195"/>
      <c r="T145" s="197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84</v>
      </c>
      <c r="AT145" s="199" t="s">
        <v>75</v>
      </c>
      <c r="AU145" s="199" t="s">
        <v>86</v>
      </c>
      <c r="AY145" s="198" t="s">
        <v>172</v>
      </c>
      <c r="BK145" s="200">
        <f>SUM(BK146:BK149)</f>
        <v>0</v>
      </c>
    </row>
    <row r="146" s="2" customFormat="1" ht="16.5" customHeight="1">
      <c r="A146" s="37"/>
      <c r="B146" s="38"/>
      <c r="C146" s="222" t="s">
        <v>208</v>
      </c>
      <c r="D146" s="222" t="s">
        <v>1057</v>
      </c>
      <c r="E146" s="223" t="s">
        <v>1145</v>
      </c>
      <c r="F146" s="224" t="s">
        <v>1139</v>
      </c>
      <c r="G146" s="225" t="s">
        <v>180</v>
      </c>
      <c r="H146" s="226">
        <v>1</v>
      </c>
      <c r="I146" s="227"/>
      <c r="J146" s="228">
        <f>ROUND(I146*H146,2)</f>
        <v>0</v>
      </c>
      <c r="K146" s="224" t="s">
        <v>181</v>
      </c>
      <c r="L146" s="43"/>
      <c r="M146" s="229" t="s">
        <v>19</v>
      </c>
      <c r="N146" s="230" t="s">
        <v>47</v>
      </c>
      <c r="O146" s="83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5" t="s">
        <v>184</v>
      </c>
      <c r="AT146" s="215" t="s">
        <v>1057</v>
      </c>
      <c r="AU146" s="215" t="s">
        <v>183</v>
      </c>
      <c r="AY146" s="16" t="s">
        <v>172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84</v>
      </c>
      <c r="BK146" s="216">
        <f>ROUND(I146*H146,2)</f>
        <v>0</v>
      </c>
      <c r="BL146" s="16" t="s">
        <v>184</v>
      </c>
      <c r="BM146" s="215" t="s">
        <v>1146</v>
      </c>
    </row>
    <row r="147" s="2" customFormat="1">
      <c r="A147" s="37"/>
      <c r="B147" s="38"/>
      <c r="C147" s="39"/>
      <c r="D147" s="217" t="s">
        <v>186</v>
      </c>
      <c r="E147" s="39"/>
      <c r="F147" s="218" t="s">
        <v>303</v>
      </c>
      <c r="G147" s="39"/>
      <c r="H147" s="39"/>
      <c r="I147" s="219"/>
      <c r="J147" s="39"/>
      <c r="K147" s="39"/>
      <c r="L147" s="43"/>
      <c r="M147" s="220"/>
      <c r="N147" s="221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186</v>
      </c>
      <c r="AU147" s="16" t="s">
        <v>183</v>
      </c>
    </row>
    <row r="148" s="2" customFormat="1" ht="16.5" customHeight="1">
      <c r="A148" s="37"/>
      <c r="B148" s="38"/>
      <c r="C148" s="222" t="s">
        <v>212</v>
      </c>
      <c r="D148" s="222" t="s">
        <v>1057</v>
      </c>
      <c r="E148" s="223" t="s">
        <v>1142</v>
      </c>
      <c r="F148" s="224" t="s">
        <v>579</v>
      </c>
      <c r="G148" s="225" t="s">
        <v>180</v>
      </c>
      <c r="H148" s="226">
        <v>1.51</v>
      </c>
      <c r="I148" s="227"/>
      <c r="J148" s="228">
        <f>ROUND(I148*H148,2)</f>
        <v>0</v>
      </c>
      <c r="K148" s="224" t="s">
        <v>181</v>
      </c>
      <c r="L148" s="43"/>
      <c r="M148" s="229" t="s">
        <v>19</v>
      </c>
      <c r="N148" s="230" t="s">
        <v>47</v>
      </c>
      <c r="O148" s="83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184</v>
      </c>
      <c r="AT148" s="215" t="s">
        <v>1057</v>
      </c>
      <c r="AU148" s="215" t="s">
        <v>183</v>
      </c>
      <c r="AY148" s="16" t="s">
        <v>172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84</v>
      </c>
      <c r="BK148" s="216">
        <f>ROUND(I148*H148,2)</f>
        <v>0</v>
      </c>
      <c r="BL148" s="16" t="s">
        <v>184</v>
      </c>
      <c r="BM148" s="215" t="s">
        <v>1147</v>
      </c>
    </row>
    <row r="149" s="2" customFormat="1">
      <c r="A149" s="37"/>
      <c r="B149" s="38"/>
      <c r="C149" s="39"/>
      <c r="D149" s="217" t="s">
        <v>186</v>
      </c>
      <c r="E149" s="39"/>
      <c r="F149" s="218" t="s">
        <v>581</v>
      </c>
      <c r="G149" s="39"/>
      <c r="H149" s="39"/>
      <c r="I149" s="219"/>
      <c r="J149" s="39"/>
      <c r="K149" s="39"/>
      <c r="L149" s="43"/>
      <c r="M149" s="220"/>
      <c r="N149" s="221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186</v>
      </c>
      <c r="AU149" s="16" t="s">
        <v>183</v>
      </c>
    </row>
    <row r="150" s="12" customFormat="1" ht="20.88" customHeight="1">
      <c r="A150" s="12"/>
      <c r="B150" s="187"/>
      <c r="C150" s="188"/>
      <c r="D150" s="189" t="s">
        <v>75</v>
      </c>
      <c r="E150" s="201" t="s">
        <v>320</v>
      </c>
      <c r="F150" s="201" t="s">
        <v>1148</v>
      </c>
      <c r="G150" s="188"/>
      <c r="H150" s="188"/>
      <c r="I150" s="191"/>
      <c r="J150" s="202">
        <f>BK150</f>
        <v>0</v>
      </c>
      <c r="K150" s="188"/>
      <c r="L150" s="193"/>
      <c r="M150" s="194"/>
      <c r="N150" s="195"/>
      <c r="O150" s="195"/>
      <c r="P150" s="196">
        <f>SUM(P151:P154)</f>
        <v>0</v>
      </c>
      <c r="Q150" s="195"/>
      <c r="R150" s="196">
        <f>SUM(R151:R154)</f>
        <v>0</v>
      </c>
      <c r="S150" s="195"/>
      <c r="T150" s="197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8" t="s">
        <v>84</v>
      </c>
      <c r="AT150" s="199" t="s">
        <v>75</v>
      </c>
      <c r="AU150" s="199" t="s">
        <v>86</v>
      </c>
      <c r="AY150" s="198" t="s">
        <v>172</v>
      </c>
      <c r="BK150" s="200">
        <f>SUM(BK151:BK154)</f>
        <v>0</v>
      </c>
    </row>
    <row r="151" s="2" customFormat="1" ht="16.5" customHeight="1">
      <c r="A151" s="37"/>
      <c r="B151" s="38"/>
      <c r="C151" s="222" t="s">
        <v>218</v>
      </c>
      <c r="D151" s="222" t="s">
        <v>1057</v>
      </c>
      <c r="E151" s="223" t="s">
        <v>1149</v>
      </c>
      <c r="F151" s="224" t="s">
        <v>1139</v>
      </c>
      <c r="G151" s="225" t="s">
        <v>180</v>
      </c>
      <c r="H151" s="226">
        <v>1</v>
      </c>
      <c r="I151" s="227"/>
      <c r="J151" s="228">
        <f>ROUND(I151*H151,2)</f>
        <v>0</v>
      </c>
      <c r="K151" s="224" t="s">
        <v>181</v>
      </c>
      <c r="L151" s="43"/>
      <c r="M151" s="229" t="s">
        <v>19</v>
      </c>
      <c r="N151" s="230" t="s">
        <v>47</v>
      </c>
      <c r="O151" s="83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184</v>
      </c>
      <c r="AT151" s="215" t="s">
        <v>1057</v>
      </c>
      <c r="AU151" s="215" t="s">
        <v>183</v>
      </c>
      <c r="AY151" s="16" t="s">
        <v>172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84</v>
      </c>
      <c r="BK151" s="216">
        <f>ROUND(I151*H151,2)</f>
        <v>0</v>
      </c>
      <c r="BL151" s="16" t="s">
        <v>184</v>
      </c>
      <c r="BM151" s="215" t="s">
        <v>1150</v>
      </c>
    </row>
    <row r="152" s="2" customFormat="1">
      <c r="A152" s="37"/>
      <c r="B152" s="38"/>
      <c r="C152" s="39"/>
      <c r="D152" s="217" t="s">
        <v>186</v>
      </c>
      <c r="E152" s="39"/>
      <c r="F152" s="218" t="s">
        <v>187</v>
      </c>
      <c r="G152" s="39"/>
      <c r="H152" s="39"/>
      <c r="I152" s="219"/>
      <c r="J152" s="39"/>
      <c r="K152" s="39"/>
      <c r="L152" s="43"/>
      <c r="M152" s="220"/>
      <c r="N152" s="221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186</v>
      </c>
      <c r="AU152" s="16" t="s">
        <v>183</v>
      </c>
    </row>
    <row r="153" s="2" customFormat="1" ht="16.5" customHeight="1">
      <c r="A153" s="37"/>
      <c r="B153" s="38"/>
      <c r="C153" s="222" t="s">
        <v>223</v>
      </c>
      <c r="D153" s="222" t="s">
        <v>1057</v>
      </c>
      <c r="E153" s="223" t="s">
        <v>1142</v>
      </c>
      <c r="F153" s="224" t="s">
        <v>579</v>
      </c>
      <c r="G153" s="225" t="s">
        <v>180</v>
      </c>
      <c r="H153" s="226">
        <v>1.8100000000000001</v>
      </c>
      <c r="I153" s="227"/>
      <c r="J153" s="228">
        <f>ROUND(I153*H153,2)</f>
        <v>0</v>
      </c>
      <c r="K153" s="224" t="s">
        <v>181</v>
      </c>
      <c r="L153" s="43"/>
      <c r="M153" s="229" t="s">
        <v>19</v>
      </c>
      <c r="N153" s="230" t="s">
        <v>47</v>
      </c>
      <c r="O153" s="83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184</v>
      </c>
      <c r="AT153" s="215" t="s">
        <v>1057</v>
      </c>
      <c r="AU153" s="215" t="s">
        <v>183</v>
      </c>
      <c r="AY153" s="16" t="s">
        <v>172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84</v>
      </c>
      <c r="BK153" s="216">
        <f>ROUND(I153*H153,2)</f>
        <v>0</v>
      </c>
      <c r="BL153" s="16" t="s">
        <v>184</v>
      </c>
      <c r="BM153" s="215" t="s">
        <v>1151</v>
      </c>
    </row>
    <row r="154" s="2" customFormat="1">
      <c r="A154" s="37"/>
      <c r="B154" s="38"/>
      <c r="C154" s="39"/>
      <c r="D154" s="217" t="s">
        <v>186</v>
      </c>
      <c r="E154" s="39"/>
      <c r="F154" s="218" t="s">
        <v>581</v>
      </c>
      <c r="G154" s="39"/>
      <c r="H154" s="39"/>
      <c r="I154" s="219"/>
      <c r="J154" s="39"/>
      <c r="K154" s="39"/>
      <c r="L154" s="43"/>
      <c r="M154" s="220"/>
      <c r="N154" s="221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186</v>
      </c>
      <c r="AU154" s="16" t="s">
        <v>183</v>
      </c>
    </row>
    <row r="155" s="12" customFormat="1" ht="20.88" customHeight="1">
      <c r="A155" s="12"/>
      <c r="B155" s="187"/>
      <c r="C155" s="188"/>
      <c r="D155" s="189" t="s">
        <v>75</v>
      </c>
      <c r="E155" s="201" t="s">
        <v>343</v>
      </c>
      <c r="F155" s="201" t="s">
        <v>1152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SUM(P156:P159)</f>
        <v>0</v>
      </c>
      <c r="Q155" s="195"/>
      <c r="R155" s="196">
        <f>SUM(R156:R159)</f>
        <v>0</v>
      </c>
      <c r="S155" s="195"/>
      <c r="T155" s="19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8" t="s">
        <v>84</v>
      </c>
      <c r="AT155" s="199" t="s">
        <v>75</v>
      </c>
      <c r="AU155" s="199" t="s">
        <v>86</v>
      </c>
      <c r="AY155" s="198" t="s">
        <v>172</v>
      </c>
      <c r="BK155" s="200">
        <f>SUM(BK156:BK159)</f>
        <v>0</v>
      </c>
    </row>
    <row r="156" s="2" customFormat="1" ht="16.5" customHeight="1">
      <c r="A156" s="37"/>
      <c r="B156" s="38"/>
      <c r="C156" s="222" t="s">
        <v>228</v>
      </c>
      <c r="D156" s="222" t="s">
        <v>1057</v>
      </c>
      <c r="E156" s="223" t="s">
        <v>1153</v>
      </c>
      <c r="F156" s="224" t="s">
        <v>1129</v>
      </c>
      <c r="G156" s="225" t="s">
        <v>180</v>
      </c>
      <c r="H156" s="226">
        <v>3</v>
      </c>
      <c r="I156" s="227"/>
      <c r="J156" s="228">
        <f>ROUND(I156*H156,2)</f>
        <v>0</v>
      </c>
      <c r="K156" s="224" t="s">
        <v>181</v>
      </c>
      <c r="L156" s="43"/>
      <c r="M156" s="229" t="s">
        <v>19</v>
      </c>
      <c r="N156" s="230" t="s">
        <v>47</v>
      </c>
      <c r="O156" s="83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184</v>
      </c>
      <c r="AT156" s="215" t="s">
        <v>1057</v>
      </c>
      <c r="AU156" s="215" t="s">
        <v>183</v>
      </c>
      <c r="AY156" s="16" t="s">
        <v>172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84</v>
      </c>
      <c r="BK156" s="216">
        <f>ROUND(I156*H156,2)</f>
        <v>0</v>
      </c>
      <c r="BL156" s="16" t="s">
        <v>184</v>
      </c>
      <c r="BM156" s="215" t="s">
        <v>1154</v>
      </c>
    </row>
    <row r="157" s="2" customFormat="1">
      <c r="A157" s="37"/>
      <c r="B157" s="38"/>
      <c r="C157" s="39"/>
      <c r="D157" s="217" t="s">
        <v>186</v>
      </c>
      <c r="E157" s="39"/>
      <c r="F157" s="218" t="s">
        <v>1155</v>
      </c>
      <c r="G157" s="39"/>
      <c r="H157" s="39"/>
      <c r="I157" s="219"/>
      <c r="J157" s="39"/>
      <c r="K157" s="39"/>
      <c r="L157" s="43"/>
      <c r="M157" s="220"/>
      <c r="N157" s="221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186</v>
      </c>
      <c r="AU157" s="16" t="s">
        <v>183</v>
      </c>
    </row>
    <row r="158" s="2" customFormat="1" ht="16.5" customHeight="1">
      <c r="A158" s="37"/>
      <c r="B158" s="38"/>
      <c r="C158" s="222" t="s">
        <v>8</v>
      </c>
      <c r="D158" s="222" t="s">
        <v>1057</v>
      </c>
      <c r="E158" s="223" t="s">
        <v>1156</v>
      </c>
      <c r="F158" s="224" t="s">
        <v>1157</v>
      </c>
      <c r="G158" s="225" t="s">
        <v>180</v>
      </c>
      <c r="H158" s="226">
        <v>3</v>
      </c>
      <c r="I158" s="227"/>
      <c r="J158" s="228">
        <f>ROUND(I158*H158,2)</f>
        <v>0</v>
      </c>
      <c r="K158" s="224" t="s">
        <v>181</v>
      </c>
      <c r="L158" s="43"/>
      <c r="M158" s="229" t="s">
        <v>19</v>
      </c>
      <c r="N158" s="230" t="s">
        <v>47</v>
      </c>
      <c r="O158" s="83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184</v>
      </c>
      <c r="AT158" s="215" t="s">
        <v>1057</v>
      </c>
      <c r="AU158" s="215" t="s">
        <v>183</v>
      </c>
      <c r="AY158" s="16" t="s">
        <v>172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84</v>
      </c>
      <c r="BK158" s="216">
        <f>ROUND(I158*H158,2)</f>
        <v>0</v>
      </c>
      <c r="BL158" s="16" t="s">
        <v>184</v>
      </c>
      <c r="BM158" s="215" t="s">
        <v>1158</v>
      </c>
    </row>
    <row r="159" s="2" customFormat="1">
      <c r="A159" s="37"/>
      <c r="B159" s="38"/>
      <c r="C159" s="39"/>
      <c r="D159" s="217" t="s">
        <v>186</v>
      </c>
      <c r="E159" s="39"/>
      <c r="F159" s="218" t="s">
        <v>1159</v>
      </c>
      <c r="G159" s="39"/>
      <c r="H159" s="39"/>
      <c r="I159" s="219"/>
      <c r="J159" s="39"/>
      <c r="K159" s="39"/>
      <c r="L159" s="43"/>
      <c r="M159" s="220"/>
      <c r="N159" s="221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186</v>
      </c>
      <c r="AU159" s="16" t="s">
        <v>183</v>
      </c>
    </row>
    <row r="160" s="12" customFormat="1" ht="20.88" customHeight="1">
      <c r="A160" s="12"/>
      <c r="B160" s="187"/>
      <c r="C160" s="188"/>
      <c r="D160" s="189" t="s">
        <v>75</v>
      </c>
      <c r="E160" s="201" t="s">
        <v>216</v>
      </c>
      <c r="F160" s="201" t="s">
        <v>243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SUM(P161:P162)</f>
        <v>0</v>
      </c>
      <c r="Q160" s="195"/>
      <c r="R160" s="196">
        <f>SUM(R161:R162)</f>
        <v>0</v>
      </c>
      <c r="S160" s="195"/>
      <c r="T160" s="197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8" t="s">
        <v>84</v>
      </c>
      <c r="AT160" s="199" t="s">
        <v>75</v>
      </c>
      <c r="AU160" s="199" t="s">
        <v>86</v>
      </c>
      <c r="AY160" s="198" t="s">
        <v>172</v>
      </c>
      <c r="BK160" s="200">
        <f>SUM(BK161:BK162)</f>
        <v>0</v>
      </c>
    </row>
    <row r="161" s="2" customFormat="1" ht="24.15" customHeight="1">
      <c r="A161" s="37"/>
      <c r="B161" s="38"/>
      <c r="C161" s="222" t="s">
        <v>234</v>
      </c>
      <c r="D161" s="222" t="s">
        <v>1057</v>
      </c>
      <c r="E161" s="223" t="s">
        <v>1115</v>
      </c>
      <c r="F161" s="224" t="s">
        <v>264</v>
      </c>
      <c r="G161" s="225" t="s">
        <v>180</v>
      </c>
      <c r="H161" s="226">
        <v>2</v>
      </c>
      <c r="I161" s="227"/>
      <c r="J161" s="228">
        <f>ROUND(I161*H161,2)</f>
        <v>0</v>
      </c>
      <c r="K161" s="224" t="s">
        <v>181</v>
      </c>
      <c r="L161" s="43"/>
      <c r="M161" s="229" t="s">
        <v>19</v>
      </c>
      <c r="N161" s="230" t="s">
        <v>47</v>
      </c>
      <c r="O161" s="83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5" t="s">
        <v>184</v>
      </c>
      <c r="AT161" s="215" t="s">
        <v>1057</v>
      </c>
      <c r="AU161" s="215" t="s">
        <v>183</v>
      </c>
      <c r="AY161" s="16" t="s">
        <v>172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84</v>
      </c>
      <c r="BK161" s="216">
        <f>ROUND(I161*H161,2)</f>
        <v>0</v>
      </c>
      <c r="BL161" s="16" t="s">
        <v>184</v>
      </c>
      <c r="BM161" s="215" t="s">
        <v>1160</v>
      </c>
    </row>
    <row r="162" s="2" customFormat="1">
      <c r="A162" s="37"/>
      <c r="B162" s="38"/>
      <c r="C162" s="39"/>
      <c r="D162" s="217" t="s">
        <v>186</v>
      </c>
      <c r="E162" s="39"/>
      <c r="F162" s="218" t="s">
        <v>1117</v>
      </c>
      <c r="G162" s="39"/>
      <c r="H162" s="39"/>
      <c r="I162" s="219"/>
      <c r="J162" s="39"/>
      <c r="K162" s="39"/>
      <c r="L162" s="43"/>
      <c r="M162" s="220"/>
      <c r="N162" s="221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186</v>
      </c>
      <c r="AU162" s="16" t="s">
        <v>183</v>
      </c>
    </row>
    <row r="163" s="12" customFormat="1" ht="22.8" customHeight="1">
      <c r="A163" s="12"/>
      <c r="B163" s="187"/>
      <c r="C163" s="188"/>
      <c r="D163" s="189" t="s">
        <v>75</v>
      </c>
      <c r="E163" s="201" t="s">
        <v>1161</v>
      </c>
      <c r="F163" s="201" t="s">
        <v>1162</v>
      </c>
      <c r="G163" s="188"/>
      <c r="H163" s="188"/>
      <c r="I163" s="191"/>
      <c r="J163" s="202">
        <f>BK163</f>
        <v>0</v>
      </c>
      <c r="K163" s="188"/>
      <c r="L163" s="193"/>
      <c r="M163" s="194"/>
      <c r="N163" s="195"/>
      <c r="O163" s="195"/>
      <c r="P163" s="196">
        <f>P164+P169</f>
        <v>0</v>
      </c>
      <c r="Q163" s="195"/>
      <c r="R163" s="196">
        <f>R164+R169</f>
        <v>0</v>
      </c>
      <c r="S163" s="195"/>
      <c r="T163" s="197">
        <f>T164+T169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8" t="s">
        <v>84</v>
      </c>
      <c r="AT163" s="199" t="s">
        <v>75</v>
      </c>
      <c r="AU163" s="199" t="s">
        <v>84</v>
      </c>
      <c r="AY163" s="198" t="s">
        <v>172</v>
      </c>
      <c r="BK163" s="200">
        <f>BK164+BK169</f>
        <v>0</v>
      </c>
    </row>
    <row r="164" s="12" customFormat="1" ht="20.88" customHeight="1">
      <c r="A164" s="12"/>
      <c r="B164" s="187"/>
      <c r="C164" s="188"/>
      <c r="D164" s="189" t="s">
        <v>75</v>
      </c>
      <c r="E164" s="201" t="s">
        <v>1105</v>
      </c>
      <c r="F164" s="201" t="s">
        <v>1106</v>
      </c>
      <c r="G164" s="188"/>
      <c r="H164" s="188"/>
      <c r="I164" s="191"/>
      <c r="J164" s="202">
        <f>BK164</f>
        <v>0</v>
      </c>
      <c r="K164" s="188"/>
      <c r="L164" s="193"/>
      <c r="M164" s="194"/>
      <c r="N164" s="195"/>
      <c r="O164" s="195"/>
      <c r="P164" s="196">
        <f>SUM(P165:P168)</f>
        <v>0</v>
      </c>
      <c r="Q164" s="195"/>
      <c r="R164" s="196">
        <f>SUM(R165:R168)</f>
        <v>0</v>
      </c>
      <c r="S164" s="195"/>
      <c r="T164" s="197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8" t="s">
        <v>84</v>
      </c>
      <c r="AT164" s="199" t="s">
        <v>75</v>
      </c>
      <c r="AU164" s="199" t="s">
        <v>86</v>
      </c>
      <c r="AY164" s="198" t="s">
        <v>172</v>
      </c>
      <c r="BK164" s="200">
        <f>SUM(BK165:BK168)</f>
        <v>0</v>
      </c>
    </row>
    <row r="165" s="2" customFormat="1" ht="21.75" customHeight="1">
      <c r="A165" s="37"/>
      <c r="B165" s="38"/>
      <c r="C165" s="222" t="s">
        <v>236</v>
      </c>
      <c r="D165" s="222" t="s">
        <v>1057</v>
      </c>
      <c r="E165" s="223" t="s">
        <v>1107</v>
      </c>
      <c r="F165" s="224" t="s">
        <v>1108</v>
      </c>
      <c r="G165" s="225" t="s">
        <v>180</v>
      </c>
      <c r="H165" s="226">
        <v>1</v>
      </c>
      <c r="I165" s="227"/>
      <c r="J165" s="228">
        <f>ROUND(I165*H165,2)</f>
        <v>0</v>
      </c>
      <c r="K165" s="224" t="s">
        <v>181</v>
      </c>
      <c r="L165" s="43"/>
      <c r="M165" s="229" t="s">
        <v>19</v>
      </c>
      <c r="N165" s="230" t="s">
        <v>47</v>
      </c>
      <c r="O165" s="83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184</v>
      </c>
      <c r="AT165" s="215" t="s">
        <v>1057</v>
      </c>
      <c r="AU165" s="215" t="s">
        <v>183</v>
      </c>
      <c r="AY165" s="16" t="s">
        <v>172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84</v>
      </c>
      <c r="BK165" s="216">
        <f>ROUND(I165*H165,2)</f>
        <v>0</v>
      </c>
      <c r="BL165" s="16" t="s">
        <v>184</v>
      </c>
      <c r="BM165" s="215" t="s">
        <v>1163</v>
      </c>
    </row>
    <row r="166" s="2" customFormat="1">
      <c r="A166" s="37"/>
      <c r="B166" s="38"/>
      <c r="C166" s="39"/>
      <c r="D166" s="217" t="s">
        <v>186</v>
      </c>
      <c r="E166" s="39"/>
      <c r="F166" s="218" t="s">
        <v>1110</v>
      </c>
      <c r="G166" s="39"/>
      <c r="H166" s="39"/>
      <c r="I166" s="219"/>
      <c r="J166" s="39"/>
      <c r="K166" s="39"/>
      <c r="L166" s="43"/>
      <c r="M166" s="220"/>
      <c r="N166" s="22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186</v>
      </c>
      <c r="AU166" s="16" t="s">
        <v>183</v>
      </c>
    </row>
    <row r="167" s="2" customFormat="1" ht="16.5" customHeight="1">
      <c r="A167" s="37"/>
      <c r="B167" s="38"/>
      <c r="C167" s="222" t="s">
        <v>238</v>
      </c>
      <c r="D167" s="222" t="s">
        <v>1057</v>
      </c>
      <c r="E167" s="223" t="s">
        <v>1111</v>
      </c>
      <c r="F167" s="224" t="s">
        <v>1112</v>
      </c>
      <c r="G167" s="225" t="s">
        <v>180</v>
      </c>
      <c r="H167" s="226">
        <v>1</v>
      </c>
      <c r="I167" s="227"/>
      <c r="J167" s="228">
        <f>ROUND(I167*H167,2)</f>
        <v>0</v>
      </c>
      <c r="K167" s="224" t="s">
        <v>181</v>
      </c>
      <c r="L167" s="43"/>
      <c r="M167" s="229" t="s">
        <v>19</v>
      </c>
      <c r="N167" s="230" t="s">
        <v>47</v>
      </c>
      <c r="O167" s="83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184</v>
      </c>
      <c r="AT167" s="215" t="s">
        <v>1057</v>
      </c>
      <c r="AU167" s="215" t="s">
        <v>183</v>
      </c>
      <c r="AY167" s="16" t="s">
        <v>172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84</v>
      </c>
      <c r="BK167" s="216">
        <f>ROUND(I167*H167,2)</f>
        <v>0</v>
      </c>
      <c r="BL167" s="16" t="s">
        <v>184</v>
      </c>
      <c r="BM167" s="215" t="s">
        <v>1164</v>
      </c>
    </row>
    <row r="168" s="2" customFormat="1">
      <c r="A168" s="37"/>
      <c r="B168" s="38"/>
      <c r="C168" s="39"/>
      <c r="D168" s="217" t="s">
        <v>186</v>
      </c>
      <c r="E168" s="39"/>
      <c r="F168" s="218" t="s">
        <v>1114</v>
      </c>
      <c r="G168" s="39"/>
      <c r="H168" s="39"/>
      <c r="I168" s="219"/>
      <c r="J168" s="39"/>
      <c r="K168" s="39"/>
      <c r="L168" s="43"/>
      <c r="M168" s="220"/>
      <c r="N168" s="221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186</v>
      </c>
      <c r="AU168" s="16" t="s">
        <v>183</v>
      </c>
    </row>
    <row r="169" s="12" customFormat="1" ht="20.88" customHeight="1">
      <c r="A169" s="12"/>
      <c r="B169" s="187"/>
      <c r="C169" s="188"/>
      <c r="D169" s="189" t="s">
        <v>75</v>
      </c>
      <c r="E169" s="201" t="s">
        <v>216</v>
      </c>
      <c r="F169" s="201" t="s">
        <v>243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SUM(P170:P171)</f>
        <v>0</v>
      </c>
      <c r="Q169" s="195"/>
      <c r="R169" s="196">
        <f>SUM(R170:R171)</f>
        <v>0</v>
      </c>
      <c r="S169" s="195"/>
      <c r="T169" s="197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84</v>
      </c>
      <c r="AT169" s="199" t="s">
        <v>75</v>
      </c>
      <c r="AU169" s="199" t="s">
        <v>86</v>
      </c>
      <c r="AY169" s="198" t="s">
        <v>172</v>
      </c>
      <c r="BK169" s="200">
        <f>SUM(BK170:BK171)</f>
        <v>0</v>
      </c>
    </row>
    <row r="170" s="2" customFormat="1" ht="24.15" customHeight="1">
      <c r="A170" s="37"/>
      <c r="B170" s="38"/>
      <c r="C170" s="222" t="s">
        <v>244</v>
      </c>
      <c r="D170" s="222" t="s">
        <v>1057</v>
      </c>
      <c r="E170" s="223" t="s">
        <v>1115</v>
      </c>
      <c r="F170" s="224" t="s">
        <v>264</v>
      </c>
      <c r="G170" s="225" t="s">
        <v>180</v>
      </c>
      <c r="H170" s="226">
        <v>1</v>
      </c>
      <c r="I170" s="227"/>
      <c r="J170" s="228">
        <f>ROUND(I170*H170,2)</f>
        <v>0</v>
      </c>
      <c r="K170" s="224" t="s">
        <v>181</v>
      </c>
      <c r="L170" s="43"/>
      <c r="M170" s="229" t="s">
        <v>19</v>
      </c>
      <c r="N170" s="230" t="s">
        <v>47</v>
      </c>
      <c r="O170" s="83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5" t="s">
        <v>184</v>
      </c>
      <c r="AT170" s="215" t="s">
        <v>1057</v>
      </c>
      <c r="AU170" s="215" t="s">
        <v>183</v>
      </c>
      <c r="AY170" s="16" t="s">
        <v>172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84</v>
      </c>
      <c r="BK170" s="216">
        <f>ROUND(I170*H170,2)</f>
        <v>0</v>
      </c>
      <c r="BL170" s="16" t="s">
        <v>184</v>
      </c>
      <c r="BM170" s="215" t="s">
        <v>1165</v>
      </c>
    </row>
    <row r="171" s="2" customFormat="1">
      <c r="A171" s="37"/>
      <c r="B171" s="38"/>
      <c r="C171" s="39"/>
      <c r="D171" s="217" t="s">
        <v>186</v>
      </c>
      <c r="E171" s="39"/>
      <c r="F171" s="218" t="s">
        <v>1117</v>
      </c>
      <c r="G171" s="39"/>
      <c r="H171" s="39"/>
      <c r="I171" s="219"/>
      <c r="J171" s="39"/>
      <c r="K171" s="39"/>
      <c r="L171" s="43"/>
      <c r="M171" s="220"/>
      <c r="N171" s="22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186</v>
      </c>
      <c r="AU171" s="16" t="s">
        <v>183</v>
      </c>
    </row>
    <row r="172" s="12" customFormat="1" ht="22.8" customHeight="1">
      <c r="A172" s="12"/>
      <c r="B172" s="187"/>
      <c r="C172" s="188"/>
      <c r="D172" s="189" t="s">
        <v>75</v>
      </c>
      <c r="E172" s="201" t="s">
        <v>369</v>
      </c>
      <c r="F172" s="201" t="s">
        <v>1166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P173</f>
        <v>0</v>
      </c>
      <c r="Q172" s="195"/>
      <c r="R172" s="196">
        <f>R173</f>
        <v>0</v>
      </c>
      <c r="S172" s="195"/>
      <c r="T172" s="197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84</v>
      </c>
      <c r="AT172" s="199" t="s">
        <v>75</v>
      </c>
      <c r="AU172" s="199" t="s">
        <v>84</v>
      </c>
      <c r="AY172" s="198" t="s">
        <v>172</v>
      </c>
      <c r="BK172" s="200">
        <f>BK173</f>
        <v>0</v>
      </c>
    </row>
    <row r="173" s="12" customFormat="1" ht="20.88" customHeight="1">
      <c r="A173" s="12"/>
      <c r="B173" s="187"/>
      <c r="C173" s="188"/>
      <c r="D173" s="189" t="s">
        <v>75</v>
      </c>
      <c r="E173" s="201" t="s">
        <v>387</v>
      </c>
      <c r="F173" s="201" t="s">
        <v>1167</v>
      </c>
      <c r="G173" s="188"/>
      <c r="H173" s="188"/>
      <c r="I173" s="191"/>
      <c r="J173" s="202">
        <f>BK173</f>
        <v>0</v>
      </c>
      <c r="K173" s="188"/>
      <c r="L173" s="193"/>
      <c r="M173" s="194"/>
      <c r="N173" s="195"/>
      <c r="O173" s="195"/>
      <c r="P173" s="196">
        <f>SUM(P174:P177)</f>
        <v>0</v>
      </c>
      <c r="Q173" s="195"/>
      <c r="R173" s="196">
        <f>SUM(R174:R177)</f>
        <v>0</v>
      </c>
      <c r="S173" s="195"/>
      <c r="T173" s="197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8" t="s">
        <v>84</v>
      </c>
      <c r="AT173" s="199" t="s">
        <v>75</v>
      </c>
      <c r="AU173" s="199" t="s">
        <v>86</v>
      </c>
      <c r="AY173" s="198" t="s">
        <v>172</v>
      </c>
      <c r="BK173" s="200">
        <f>SUM(BK174:BK177)</f>
        <v>0</v>
      </c>
    </row>
    <row r="174" s="2" customFormat="1" ht="16.5" customHeight="1">
      <c r="A174" s="37"/>
      <c r="B174" s="38"/>
      <c r="C174" s="222" t="s">
        <v>250</v>
      </c>
      <c r="D174" s="222" t="s">
        <v>1057</v>
      </c>
      <c r="E174" s="223" t="s">
        <v>1168</v>
      </c>
      <c r="F174" s="224" t="s">
        <v>1169</v>
      </c>
      <c r="G174" s="225" t="s">
        <v>180</v>
      </c>
      <c r="H174" s="226">
        <v>2</v>
      </c>
      <c r="I174" s="227"/>
      <c r="J174" s="228">
        <f>ROUND(I174*H174,2)</f>
        <v>0</v>
      </c>
      <c r="K174" s="224" t="s">
        <v>181</v>
      </c>
      <c r="L174" s="43"/>
      <c r="M174" s="229" t="s">
        <v>19</v>
      </c>
      <c r="N174" s="230" t="s">
        <v>47</v>
      </c>
      <c r="O174" s="83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184</v>
      </c>
      <c r="AT174" s="215" t="s">
        <v>1057</v>
      </c>
      <c r="AU174" s="215" t="s">
        <v>183</v>
      </c>
      <c r="AY174" s="16" t="s">
        <v>172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84</v>
      </c>
      <c r="BK174" s="216">
        <f>ROUND(I174*H174,2)</f>
        <v>0</v>
      </c>
      <c r="BL174" s="16" t="s">
        <v>184</v>
      </c>
      <c r="BM174" s="215" t="s">
        <v>1170</v>
      </c>
    </row>
    <row r="175" s="2" customFormat="1">
      <c r="A175" s="37"/>
      <c r="B175" s="38"/>
      <c r="C175" s="39"/>
      <c r="D175" s="217" t="s">
        <v>186</v>
      </c>
      <c r="E175" s="39"/>
      <c r="F175" s="218" t="s">
        <v>1171</v>
      </c>
      <c r="G175" s="39"/>
      <c r="H175" s="39"/>
      <c r="I175" s="219"/>
      <c r="J175" s="39"/>
      <c r="K175" s="39"/>
      <c r="L175" s="43"/>
      <c r="M175" s="220"/>
      <c r="N175" s="22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186</v>
      </c>
      <c r="AU175" s="16" t="s">
        <v>183</v>
      </c>
    </row>
    <row r="176" s="2" customFormat="1" ht="16.5" customHeight="1">
      <c r="A176" s="37"/>
      <c r="B176" s="38"/>
      <c r="C176" s="222" t="s">
        <v>7</v>
      </c>
      <c r="D176" s="222" t="s">
        <v>1057</v>
      </c>
      <c r="E176" s="223" t="s">
        <v>1172</v>
      </c>
      <c r="F176" s="224" t="s">
        <v>1169</v>
      </c>
      <c r="G176" s="225" t="s">
        <v>180</v>
      </c>
      <c r="H176" s="226">
        <v>1</v>
      </c>
      <c r="I176" s="227"/>
      <c r="J176" s="228">
        <f>ROUND(I176*H176,2)</f>
        <v>0</v>
      </c>
      <c r="K176" s="224" t="s">
        <v>181</v>
      </c>
      <c r="L176" s="43"/>
      <c r="M176" s="229" t="s">
        <v>19</v>
      </c>
      <c r="N176" s="230" t="s">
        <v>47</v>
      </c>
      <c r="O176" s="83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5" t="s">
        <v>184</v>
      </c>
      <c r="AT176" s="215" t="s">
        <v>1057</v>
      </c>
      <c r="AU176" s="215" t="s">
        <v>183</v>
      </c>
      <c r="AY176" s="16" t="s">
        <v>172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84</v>
      </c>
      <c r="BK176" s="216">
        <f>ROUND(I176*H176,2)</f>
        <v>0</v>
      </c>
      <c r="BL176" s="16" t="s">
        <v>184</v>
      </c>
      <c r="BM176" s="215" t="s">
        <v>1173</v>
      </c>
    </row>
    <row r="177" s="2" customFormat="1">
      <c r="A177" s="37"/>
      <c r="B177" s="38"/>
      <c r="C177" s="39"/>
      <c r="D177" s="217" t="s">
        <v>186</v>
      </c>
      <c r="E177" s="39"/>
      <c r="F177" s="218" t="s">
        <v>1174</v>
      </c>
      <c r="G177" s="39"/>
      <c r="H177" s="39"/>
      <c r="I177" s="219"/>
      <c r="J177" s="39"/>
      <c r="K177" s="39"/>
      <c r="L177" s="43"/>
      <c r="M177" s="220"/>
      <c r="N177" s="221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186</v>
      </c>
      <c r="AU177" s="16" t="s">
        <v>183</v>
      </c>
    </row>
    <row r="178" s="12" customFormat="1" ht="22.8" customHeight="1">
      <c r="A178" s="12"/>
      <c r="B178" s="187"/>
      <c r="C178" s="188"/>
      <c r="D178" s="189" t="s">
        <v>75</v>
      </c>
      <c r="E178" s="201" t="s">
        <v>389</v>
      </c>
      <c r="F178" s="201" t="s">
        <v>1175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P179</f>
        <v>0</v>
      </c>
      <c r="Q178" s="195"/>
      <c r="R178" s="196">
        <f>R179</f>
        <v>0</v>
      </c>
      <c r="S178" s="195"/>
      <c r="T178" s="19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8" t="s">
        <v>84</v>
      </c>
      <c r="AT178" s="199" t="s">
        <v>75</v>
      </c>
      <c r="AU178" s="199" t="s">
        <v>84</v>
      </c>
      <c r="AY178" s="198" t="s">
        <v>172</v>
      </c>
      <c r="BK178" s="200">
        <f>BK179</f>
        <v>0</v>
      </c>
    </row>
    <row r="179" s="12" customFormat="1" ht="20.88" customHeight="1">
      <c r="A179" s="12"/>
      <c r="B179" s="187"/>
      <c r="C179" s="188"/>
      <c r="D179" s="189" t="s">
        <v>75</v>
      </c>
      <c r="E179" s="201" t="s">
        <v>387</v>
      </c>
      <c r="F179" s="201" t="s">
        <v>1167</v>
      </c>
      <c r="G179" s="188"/>
      <c r="H179" s="188"/>
      <c r="I179" s="191"/>
      <c r="J179" s="202">
        <f>BK179</f>
        <v>0</v>
      </c>
      <c r="K179" s="188"/>
      <c r="L179" s="193"/>
      <c r="M179" s="194"/>
      <c r="N179" s="195"/>
      <c r="O179" s="195"/>
      <c r="P179" s="196">
        <f>SUM(P180:P181)</f>
        <v>0</v>
      </c>
      <c r="Q179" s="195"/>
      <c r="R179" s="196">
        <f>SUM(R180:R181)</f>
        <v>0</v>
      </c>
      <c r="S179" s="195"/>
      <c r="T179" s="197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8" t="s">
        <v>84</v>
      </c>
      <c r="AT179" s="199" t="s">
        <v>75</v>
      </c>
      <c r="AU179" s="199" t="s">
        <v>86</v>
      </c>
      <c r="AY179" s="198" t="s">
        <v>172</v>
      </c>
      <c r="BK179" s="200">
        <f>SUM(BK180:BK181)</f>
        <v>0</v>
      </c>
    </row>
    <row r="180" s="2" customFormat="1" ht="16.5" customHeight="1">
      <c r="A180" s="37"/>
      <c r="B180" s="38"/>
      <c r="C180" s="222" t="s">
        <v>255</v>
      </c>
      <c r="D180" s="222" t="s">
        <v>1057</v>
      </c>
      <c r="E180" s="223" t="s">
        <v>1176</v>
      </c>
      <c r="F180" s="224" t="s">
        <v>1169</v>
      </c>
      <c r="G180" s="225" t="s">
        <v>180</v>
      </c>
      <c r="H180" s="226">
        <v>1</v>
      </c>
      <c r="I180" s="227"/>
      <c r="J180" s="228">
        <f>ROUND(I180*H180,2)</f>
        <v>0</v>
      </c>
      <c r="K180" s="224" t="s">
        <v>181</v>
      </c>
      <c r="L180" s="43"/>
      <c r="M180" s="229" t="s">
        <v>19</v>
      </c>
      <c r="N180" s="230" t="s">
        <v>47</v>
      </c>
      <c r="O180" s="83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5" t="s">
        <v>184</v>
      </c>
      <c r="AT180" s="215" t="s">
        <v>1057</v>
      </c>
      <c r="AU180" s="215" t="s">
        <v>183</v>
      </c>
      <c r="AY180" s="16" t="s">
        <v>172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84</v>
      </c>
      <c r="BK180" s="216">
        <f>ROUND(I180*H180,2)</f>
        <v>0</v>
      </c>
      <c r="BL180" s="16" t="s">
        <v>184</v>
      </c>
      <c r="BM180" s="215" t="s">
        <v>1177</v>
      </c>
    </row>
    <row r="181" s="2" customFormat="1">
      <c r="A181" s="37"/>
      <c r="B181" s="38"/>
      <c r="C181" s="39"/>
      <c r="D181" s="217" t="s">
        <v>186</v>
      </c>
      <c r="E181" s="39"/>
      <c r="F181" s="218" t="s">
        <v>1178</v>
      </c>
      <c r="G181" s="39"/>
      <c r="H181" s="39"/>
      <c r="I181" s="219"/>
      <c r="J181" s="39"/>
      <c r="K181" s="39"/>
      <c r="L181" s="43"/>
      <c r="M181" s="220"/>
      <c r="N181" s="22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186</v>
      </c>
      <c r="AU181" s="16" t="s">
        <v>183</v>
      </c>
    </row>
    <row r="182" s="12" customFormat="1" ht="22.8" customHeight="1">
      <c r="A182" s="12"/>
      <c r="B182" s="187"/>
      <c r="C182" s="188"/>
      <c r="D182" s="189" t="s">
        <v>75</v>
      </c>
      <c r="E182" s="201" t="s">
        <v>410</v>
      </c>
      <c r="F182" s="201" t="s">
        <v>1179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P183+P190+P195</f>
        <v>0</v>
      </c>
      <c r="Q182" s="195"/>
      <c r="R182" s="196">
        <f>R183+R190+R195</f>
        <v>0</v>
      </c>
      <c r="S182" s="195"/>
      <c r="T182" s="197">
        <f>T183+T190+T195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8" t="s">
        <v>84</v>
      </c>
      <c r="AT182" s="199" t="s">
        <v>75</v>
      </c>
      <c r="AU182" s="199" t="s">
        <v>84</v>
      </c>
      <c r="AY182" s="198" t="s">
        <v>172</v>
      </c>
      <c r="BK182" s="200">
        <f>BK183+BK190+BK195</f>
        <v>0</v>
      </c>
    </row>
    <row r="183" s="12" customFormat="1" ht="20.88" customHeight="1">
      <c r="A183" s="12"/>
      <c r="B183" s="187"/>
      <c r="C183" s="188"/>
      <c r="D183" s="189" t="s">
        <v>75</v>
      </c>
      <c r="E183" s="201" t="s">
        <v>434</v>
      </c>
      <c r="F183" s="201" t="s">
        <v>1180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SUM(P184:P189)</f>
        <v>0</v>
      </c>
      <c r="Q183" s="195"/>
      <c r="R183" s="196">
        <f>SUM(R184:R189)</f>
        <v>0</v>
      </c>
      <c r="S183" s="195"/>
      <c r="T183" s="197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84</v>
      </c>
      <c r="AT183" s="199" t="s">
        <v>75</v>
      </c>
      <c r="AU183" s="199" t="s">
        <v>86</v>
      </c>
      <c r="AY183" s="198" t="s">
        <v>172</v>
      </c>
      <c r="BK183" s="200">
        <f>SUM(BK184:BK189)</f>
        <v>0</v>
      </c>
    </row>
    <row r="184" s="2" customFormat="1" ht="16.5" customHeight="1">
      <c r="A184" s="37"/>
      <c r="B184" s="38"/>
      <c r="C184" s="222" t="s">
        <v>260</v>
      </c>
      <c r="D184" s="222" t="s">
        <v>1057</v>
      </c>
      <c r="E184" s="223" t="s">
        <v>1181</v>
      </c>
      <c r="F184" s="224" t="s">
        <v>1129</v>
      </c>
      <c r="G184" s="225" t="s">
        <v>180</v>
      </c>
      <c r="H184" s="226">
        <v>1</v>
      </c>
      <c r="I184" s="227"/>
      <c r="J184" s="228">
        <f>ROUND(I184*H184,2)</f>
        <v>0</v>
      </c>
      <c r="K184" s="224" t="s">
        <v>181</v>
      </c>
      <c r="L184" s="43"/>
      <c r="M184" s="229" t="s">
        <v>19</v>
      </c>
      <c r="N184" s="230" t="s">
        <v>47</v>
      </c>
      <c r="O184" s="83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5" t="s">
        <v>184</v>
      </c>
      <c r="AT184" s="215" t="s">
        <v>1057</v>
      </c>
      <c r="AU184" s="215" t="s">
        <v>183</v>
      </c>
      <c r="AY184" s="16" t="s">
        <v>172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84</v>
      </c>
      <c r="BK184" s="216">
        <f>ROUND(I184*H184,2)</f>
        <v>0</v>
      </c>
      <c r="BL184" s="16" t="s">
        <v>184</v>
      </c>
      <c r="BM184" s="215" t="s">
        <v>1182</v>
      </c>
    </row>
    <row r="185" s="2" customFormat="1">
      <c r="A185" s="37"/>
      <c r="B185" s="38"/>
      <c r="C185" s="39"/>
      <c r="D185" s="217" t="s">
        <v>186</v>
      </c>
      <c r="E185" s="39"/>
      <c r="F185" s="218" t="s">
        <v>1183</v>
      </c>
      <c r="G185" s="39"/>
      <c r="H185" s="39"/>
      <c r="I185" s="219"/>
      <c r="J185" s="39"/>
      <c r="K185" s="39"/>
      <c r="L185" s="43"/>
      <c r="M185" s="220"/>
      <c r="N185" s="221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186</v>
      </c>
      <c r="AU185" s="16" t="s">
        <v>183</v>
      </c>
    </row>
    <row r="186" s="2" customFormat="1" ht="16.5" customHeight="1">
      <c r="A186" s="37"/>
      <c r="B186" s="38"/>
      <c r="C186" s="222" t="s">
        <v>262</v>
      </c>
      <c r="D186" s="222" t="s">
        <v>1057</v>
      </c>
      <c r="E186" s="223" t="s">
        <v>1184</v>
      </c>
      <c r="F186" s="224" t="s">
        <v>1185</v>
      </c>
      <c r="G186" s="225" t="s">
        <v>180</v>
      </c>
      <c r="H186" s="226">
        <v>1</v>
      </c>
      <c r="I186" s="227"/>
      <c r="J186" s="228">
        <f>ROUND(I186*H186,2)</f>
        <v>0</v>
      </c>
      <c r="K186" s="224" t="s">
        <v>181</v>
      </c>
      <c r="L186" s="43"/>
      <c r="M186" s="229" t="s">
        <v>19</v>
      </c>
      <c r="N186" s="230" t="s">
        <v>47</v>
      </c>
      <c r="O186" s="83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5" t="s">
        <v>184</v>
      </c>
      <c r="AT186" s="215" t="s">
        <v>1057</v>
      </c>
      <c r="AU186" s="215" t="s">
        <v>183</v>
      </c>
      <c r="AY186" s="16" t="s">
        <v>172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84</v>
      </c>
      <c r="BK186" s="216">
        <f>ROUND(I186*H186,2)</f>
        <v>0</v>
      </c>
      <c r="BL186" s="16" t="s">
        <v>184</v>
      </c>
      <c r="BM186" s="215" t="s">
        <v>1186</v>
      </c>
    </row>
    <row r="187" s="2" customFormat="1">
      <c r="A187" s="37"/>
      <c r="B187" s="38"/>
      <c r="C187" s="39"/>
      <c r="D187" s="217" t="s">
        <v>186</v>
      </c>
      <c r="E187" s="39"/>
      <c r="F187" s="218" t="s">
        <v>1187</v>
      </c>
      <c r="G187" s="39"/>
      <c r="H187" s="39"/>
      <c r="I187" s="219"/>
      <c r="J187" s="39"/>
      <c r="K187" s="39"/>
      <c r="L187" s="43"/>
      <c r="M187" s="220"/>
      <c r="N187" s="221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186</v>
      </c>
      <c r="AU187" s="16" t="s">
        <v>183</v>
      </c>
    </row>
    <row r="188" s="2" customFormat="1" ht="16.5" customHeight="1">
      <c r="A188" s="37"/>
      <c r="B188" s="38"/>
      <c r="C188" s="222" t="s">
        <v>268</v>
      </c>
      <c r="D188" s="222" t="s">
        <v>1057</v>
      </c>
      <c r="E188" s="223" t="s">
        <v>1124</v>
      </c>
      <c r="F188" s="224" t="s">
        <v>579</v>
      </c>
      <c r="G188" s="225" t="s">
        <v>180</v>
      </c>
      <c r="H188" s="226">
        <v>0.80000000000000004</v>
      </c>
      <c r="I188" s="227"/>
      <c r="J188" s="228">
        <f>ROUND(I188*H188,2)</f>
        <v>0</v>
      </c>
      <c r="K188" s="224" t="s">
        <v>181</v>
      </c>
      <c r="L188" s="43"/>
      <c r="M188" s="229" t="s">
        <v>19</v>
      </c>
      <c r="N188" s="230" t="s">
        <v>47</v>
      </c>
      <c r="O188" s="83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184</v>
      </c>
      <c r="AT188" s="215" t="s">
        <v>1057</v>
      </c>
      <c r="AU188" s="215" t="s">
        <v>183</v>
      </c>
      <c r="AY188" s="16" t="s">
        <v>172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84</v>
      </c>
      <c r="BK188" s="216">
        <f>ROUND(I188*H188,2)</f>
        <v>0</v>
      </c>
      <c r="BL188" s="16" t="s">
        <v>184</v>
      </c>
      <c r="BM188" s="215" t="s">
        <v>1188</v>
      </c>
    </row>
    <row r="189" s="2" customFormat="1">
      <c r="A189" s="37"/>
      <c r="B189" s="38"/>
      <c r="C189" s="39"/>
      <c r="D189" s="217" t="s">
        <v>186</v>
      </c>
      <c r="E189" s="39"/>
      <c r="F189" s="218" t="s">
        <v>1189</v>
      </c>
      <c r="G189" s="39"/>
      <c r="H189" s="39"/>
      <c r="I189" s="219"/>
      <c r="J189" s="39"/>
      <c r="K189" s="39"/>
      <c r="L189" s="43"/>
      <c r="M189" s="220"/>
      <c r="N189" s="221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186</v>
      </c>
      <c r="AU189" s="16" t="s">
        <v>183</v>
      </c>
    </row>
    <row r="190" s="12" customFormat="1" ht="20.88" customHeight="1">
      <c r="A190" s="12"/>
      <c r="B190" s="187"/>
      <c r="C190" s="188"/>
      <c r="D190" s="189" t="s">
        <v>75</v>
      </c>
      <c r="E190" s="201" t="s">
        <v>1190</v>
      </c>
      <c r="F190" s="201" t="s">
        <v>1191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SUM(P191:P194)</f>
        <v>0</v>
      </c>
      <c r="Q190" s="195"/>
      <c r="R190" s="196">
        <f>SUM(R191:R194)</f>
        <v>0</v>
      </c>
      <c r="S190" s="195"/>
      <c r="T190" s="197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8" t="s">
        <v>84</v>
      </c>
      <c r="AT190" s="199" t="s">
        <v>75</v>
      </c>
      <c r="AU190" s="199" t="s">
        <v>86</v>
      </c>
      <c r="AY190" s="198" t="s">
        <v>172</v>
      </c>
      <c r="BK190" s="200">
        <f>SUM(BK191:BK194)</f>
        <v>0</v>
      </c>
    </row>
    <row r="191" s="2" customFormat="1" ht="16.5" customHeight="1">
      <c r="A191" s="37"/>
      <c r="B191" s="38"/>
      <c r="C191" s="222" t="s">
        <v>272</v>
      </c>
      <c r="D191" s="222" t="s">
        <v>1057</v>
      </c>
      <c r="E191" s="223" t="s">
        <v>1192</v>
      </c>
      <c r="F191" s="224" t="s">
        <v>1129</v>
      </c>
      <c r="G191" s="225" t="s">
        <v>180</v>
      </c>
      <c r="H191" s="226">
        <v>1</v>
      </c>
      <c r="I191" s="227"/>
      <c r="J191" s="228">
        <f>ROUND(I191*H191,2)</f>
        <v>0</v>
      </c>
      <c r="K191" s="224" t="s">
        <v>181</v>
      </c>
      <c r="L191" s="43"/>
      <c r="M191" s="229" t="s">
        <v>19</v>
      </c>
      <c r="N191" s="230" t="s">
        <v>47</v>
      </c>
      <c r="O191" s="83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184</v>
      </c>
      <c r="AT191" s="215" t="s">
        <v>1057</v>
      </c>
      <c r="AU191" s="215" t="s">
        <v>183</v>
      </c>
      <c r="AY191" s="16" t="s">
        <v>172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84</v>
      </c>
      <c r="BK191" s="216">
        <f>ROUND(I191*H191,2)</f>
        <v>0</v>
      </c>
      <c r="BL191" s="16" t="s">
        <v>184</v>
      </c>
      <c r="BM191" s="215" t="s">
        <v>1193</v>
      </c>
    </row>
    <row r="192" s="2" customFormat="1">
      <c r="A192" s="37"/>
      <c r="B192" s="38"/>
      <c r="C192" s="39"/>
      <c r="D192" s="217" t="s">
        <v>186</v>
      </c>
      <c r="E192" s="39"/>
      <c r="F192" s="218" t="s">
        <v>1194</v>
      </c>
      <c r="G192" s="39"/>
      <c r="H192" s="39"/>
      <c r="I192" s="219"/>
      <c r="J192" s="39"/>
      <c r="K192" s="39"/>
      <c r="L192" s="43"/>
      <c r="M192" s="220"/>
      <c r="N192" s="22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186</v>
      </c>
      <c r="AU192" s="16" t="s">
        <v>183</v>
      </c>
    </row>
    <row r="193" s="2" customFormat="1" ht="16.5" customHeight="1">
      <c r="A193" s="37"/>
      <c r="B193" s="38"/>
      <c r="C193" s="222" t="s">
        <v>278</v>
      </c>
      <c r="D193" s="222" t="s">
        <v>1057</v>
      </c>
      <c r="E193" s="223" t="s">
        <v>1195</v>
      </c>
      <c r="F193" s="224" t="s">
        <v>1196</v>
      </c>
      <c r="G193" s="225" t="s">
        <v>180</v>
      </c>
      <c r="H193" s="226">
        <v>1</v>
      </c>
      <c r="I193" s="227"/>
      <c r="J193" s="228">
        <f>ROUND(I193*H193,2)</f>
        <v>0</v>
      </c>
      <c r="K193" s="224" t="s">
        <v>181</v>
      </c>
      <c r="L193" s="43"/>
      <c r="M193" s="229" t="s">
        <v>19</v>
      </c>
      <c r="N193" s="230" t="s">
        <v>47</v>
      </c>
      <c r="O193" s="83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5" t="s">
        <v>184</v>
      </c>
      <c r="AT193" s="215" t="s">
        <v>1057</v>
      </c>
      <c r="AU193" s="215" t="s">
        <v>183</v>
      </c>
      <c r="AY193" s="16" t="s">
        <v>172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84</v>
      </c>
      <c r="BK193" s="216">
        <f>ROUND(I193*H193,2)</f>
        <v>0</v>
      </c>
      <c r="BL193" s="16" t="s">
        <v>184</v>
      </c>
      <c r="BM193" s="215" t="s">
        <v>1197</v>
      </c>
    </row>
    <row r="194" s="2" customFormat="1">
      <c r="A194" s="37"/>
      <c r="B194" s="38"/>
      <c r="C194" s="39"/>
      <c r="D194" s="217" t="s">
        <v>186</v>
      </c>
      <c r="E194" s="39"/>
      <c r="F194" s="218" t="s">
        <v>1198</v>
      </c>
      <c r="G194" s="39"/>
      <c r="H194" s="39"/>
      <c r="I194" s="219"/>
      <c r="J194" s="39"/>
      <c r="K194" s="39"/>
      <c r="L194" s="43"/>
      <c r="M194" s="220"/>
      <c r="N194" s="221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186</v>
      </c>
      <c r="AU194" s="16" t="s">
        <v>183</v>
      </c>
    </row>
    <row r="195" s="12" customFormat="1" ht="20.88" customHeight="1">
      <c r="A195" s="12"/>
      <c r="B195" s="187"/>
      <c r="C195" s="188"/>
      <c r="D195" s="189" t="s">
        <v>75</v>
      </c>
      <c r="E195" s="201" t="s">
        <v>436</v>
      </c>
      <c r="F195" s="201" t="s">
        <v>1199</v>
      </c>
      <c r="G195" s="188"/>
      <c r="H195" s="188"/>
      <c r="I195" s="191"/>
      <c r="J195" s="202">
        <f>BK195</f>
        <v>0</v>
      </c>
      <c r="K195" s="188"/>
      <c r="L195" s="193"/>
      <c r="M195" s="194"/>
      <c r="N195" s="195"/>
      <c r="O195" s="195"/>
      <c r="P195" s="196">
        <f>SUM(P196:P199)</f>
        <v>0</v>
      </c>
      <c r="Q195" s="195"/>
      <c r="R195" s="196">
        <f>SUM(R196:R199)</f>
        <v>0</v>
      </c>
      <c r="S195" s="195"/>
      <c r="T195" s="197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8" t="s">
        <v>84</v>
      </c>
      <c r="AT195" s="199" t="s">
        <v>75</v>
      </c>
      <c r="AU195" s="199" t="s">
        <v>86</v>
      </c>
      <c r="AY195" s="198" t="s">
        <v>172</v>
      </c>
      <c r="BK195" s="200">
        <f>SUM(BK196:BK199)</f>
        <v>0</v>
      </c>
    </row>
    <row r="196" s="2" customFormat="1" ht="16.5" customHeight="1">
      <c r="A196" s="37"/>
      <c r="B196" s="38"/>
      <c r="C196" s="222" t="s">
        <v>283</v>
      </c>
      <c r="D196" s="222" t="s">
        <v>1057</v>
      </c>
      <c r="E196" s="223" t="s">
        <v>1192</v>
      </c>
      <c r="F196" s="224" t="s">
        <v>1129</v>
      </c>
      <c r="G196" s="225" t="s">
        <v>180</v>
      </c>
      <c r="H196" s="226">
        <v>1</v>
      </c>
      <c r="I196" s="227"/>
      <c r="J196" s="228">
        <f>ROUND(I196*H196,2)</f>
        <v>0</v>
      </c>
      <c r="K196" s="224" t="s">
        <v>181</v>
      </c>
      <c r="L196" s="43"/>
      <c r="M196" s="229" t="s">
        <v>19</v>
      </c>
      <c r="N196" s="230" t="s">
        <v>47</v>
      </c>
      <c r="O196" s="83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5" t="s">
        <v>184</v>
      </c>
      <c r="AT196" s="215" t="s">
        <v>1057</v>
      </c>
      <c r="AU196" s="215" t="s">
        <v>183</v>
      </c>
      <c r="AY196" s="16" t="s">
        <v>172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84</v>
      </c>
      <c r="BK196" s="216">
        <f>ROUND(I196*H196,2)</f>
        <v>0</v>
      </c>
      <c r="BL196" s="16" t="s">
        <v>184</v>
      </c>
      <c r="BM196" s="215" t="s">
        <v>1200</v>
      </c>
    </row>
    <row r="197" s="2" customFormat="1">
      <c r="A197" s="37"/>
      <c r="B197" s="38"/>
      <c r="C197" s="39"/>
      <c r="D197" s="217" t="s">
        <v>186</v>
      </c>
      <c r="E197" s="39"/>
      <c r="F197" s="218" t="s">
        <v>1194</v>
      </c>
      <c r="G197" s="39"/>
      <c r="H197" s="39"/>
      <c r="I197" s="219"/>
      <c r="J197" s="39"/>
      <c r="K197" s="39"/>
      <c r="L197" s="43"/>
      <c r="M197" s="220"/>
      <c r="N197" s="221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186</v>
      </c>
      <c r="AU197" s="16" t="s">
        <v>183</v>
      </c>
    </row>
    <row r="198" s="2" customFormat="1" ht="16.5" customHeight="1">
      <c r="A198" s="37"/>
      <c r="B198" s="38"/>
      <c r="C198" s="222" t="s">
        <v>287</v>
      </c>
      <c r="D198" s="222" t="s">
        <v>1057</v>
      </c>
      <c r="E198" s="223" t="s">
        <v>1132</v>
      </c>
      <c r="F198" s="224" t="s">
        <v>1133</v>
      </c>
      <c r="G198" s="225" t="s">
        <v>180</v>
      </c>
      <c r="H198" s="226">
        <v>1</v>
      </c>
      <c r="I198" s="227"/>
      <c r="J198" s="228">
        <f>ROUND(I198*H198,2)</f>
        <v>0</v>
      </c>
      <c r="K198" s="224" t="s">
        <v>181</v>
      </c>
      <c r="L198" s="43"/>
      <c r="M198" s="229" t="s">
        <v>19</v>
      </c>
      <c r="N198" s="230" t="s">
        <v>47</v>
      </c>
      <c r="O198" s="83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5" t="s">
        <v>184</v>
      </c>
      <c r="AT198" s="215" t="s">
        <v>1057</v>
      </c>
      <c r="AU198" s="215" t="s">
        <v>183</v>
      </c>
      <c r="AY198" s="16" t="s">
        <v>172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84</v>
      </c>
      <c r="BK198" s="216">
        <f>ROUND(I198*H198,2)</f>
        <v>0</v>
      </c>
      <c r="BL198" s="16" t="s">
        <v>184</v>
      </c>
      <c r="BM198" s="215" t="s">
        <v>1201</v>
      </c>
    </row>
    <row r="199" s="2" customFormat="1">
      <c r="A199" s="37"/>
      <c r="B199" s="38"/>
      <c r="C199" s="39"/>
      <c r="D199" s="217" t="s">
        <v>186</v>
      </c>
      <c r="E199" s="39"/>
      <c r="F199" s="218" t="s">
        <v>1198</v>
      </c>
      <c r="G199" s="39"/>
      <c r="H199" s="39"/>
      <c r="I199" s="219"/>
      <c r="J199" s="39"/>
      <c r="K199" s="39"/>
      <c r="L199" s="43"/>
      <c r="M199" s="220"/>
      <c r="N199" s="221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186</v>
      </c>
      <c r="AU199" s="16" t="s">
        <v>183</v>
      </c>
    </row>
    <row r="200" s="12" customFormat="1" ht="22.8" customHeight="1">
      <c r="A200" s="12"/>
      <c r="B200" s="187"/>
      <c r="C200" s="188"/>
      <c r="D200" s="189" t="s">
        <v>75</v>
      </c>
      <c r="E200" s="201" t="s">
        <v>443</v>
      </c>
      <c r="F200" s="201" t="s">
        <v>1202</v>
      </c>
      <c r="G200" s="188"/>
      <c r="H200" s="188"/>
      <c r="I200" s="191"/>
      <c r="J200" s="202">
        <f>BK200</f>
        <v>0</v>
      </c>
      <c r="K200" s="188"/>
      <c r="L200" s="193"/>
      <c r="M200" s="194"/>
      <c r="N200" s="195"/>
      <c r="O200" s="195"/>
      <c r="P200" s="196">
        <f>P201+P206+P211</f>
        <v>0</v>
      </c>
      <c r="Q200" s="195"/>
      <c r="R200" s="196">
        <f>R201+R206+R211</f>
        <v>0</v>
      </c>
      <c r="S200" s="195"/>
      <c r="T200" s="197">
        <f>T201+T206+T211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8" t="s">
        <v>84</v>
      </c>
      <c r="AT200" s="199" t="s">
        <v>75</v>
      </c>
      <c r="AU200" s="199" t="s">
        <v>84</v>
      </c>
      <c r="AY200" s="198" t="s">
        <v>172</v>
      </c>
      <c r="BK200" s="200">
        <f>BK201+BK206+BK211</f>
        <v>0</v>
      </c>
    </row>
    <row r="201" s="12" customFormat="1" ht="20.88" customHeight="1">
      <c r="A201" s="12"/>
      <c r="B201" s="187"/>
      <c r="C201" s="188"/>
      <c r="D201" s="189" t="s">
        <v>75</v>
      </c>
      <c r="E201" s="201" t="s">
        <v>436</v>
      </c>
      <c r="F201" s="201" t="s">
        <v>1199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SUM(P202:P205)</f>
        <v>0</v>
      </c>
      <c r="Q201" s="195"/>
      <c r="R201" s="196">
        <f>SUM(R202:R205)</f>
        <v>0</v>
      </c>
      <c r="S201" s="195"/>
      <c r="T201" s="197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8" t="s">
        <v>84</v>
      </c>
      <c r="AT201" s="199" t="s">
        <v>75</v>
      </c>
      <c r="AU201" s="199" t="s">
        <v>86</v>
      </c>
      <c r="AY201" s="198" t="s">
        <v>172</v>
      </c>
      <c r="BK201" s="200">
        <f>SUM(BK202:BK205)</f>
        <v>0</v>
      </c>
    </row>
    <row r="202" s="2" customFormat="1" ht="16.5" customHeight="1">
      <c r="A202" s="37"/>
      <c r="B202" s="38"/>
      <c r="C202" s="222" t="s">
        <v>291</v>
      </c>
      <c r="D202" s="222" t="s">
        <v>1057</v>
      </c>
      <c r="E202" s="223" t="s">
        <v>1192</v>
      </c>
      <c r="F202" s="224" t="s">
        <v>1129</v>
      </c>
      <c r="G202" s="225" t="s">
        <v>180</v>
      </c>
      <c r="H202" s="226">
        <v>1</v>
      </c>
      <c r="I202" s="227"/>
      <c r="J202" s="228">
        <f>ROUND(I202*H202,2)</f>
        <v>0</v>
      </c>
      <c r="K202" s="224" t="s">
        <v>181</v>
      </c>
      <c r="L202" s="43"/>
      <c r="M202" s="229" t="s">
        <v>19</v>
      </c>
      <c r="N202" s="230" t="s">
        <v>47</v>
      </c>
      <c r="O202" s="83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184</v>
      </c>
      <c r="AT202" s="215" t="s">
        <v>1057</v>
      </c>
      <c r="AU202" s="215" t="s">
        <v>183</v>
      </c>
      <c r="AY202" s="16" t="s">
        <v>172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84</v>
      </c>
      <c r="BK202" s="216">
        <f>ROUND(I202*H202,2)</f>
        <v>0</v>
      </c>
      <c r="BL202" s="16" t="s">
        <v>184</v>
      </c>
      <c r="BM202" s="215" t="s">
        <v>1203</v>
      </c>
    </row>
    <row r="203" s="2" customFormat="1">
      <c r="A203" s="37"/>
      <c r="B203" s="38"/>
      <c r="C203" s="39"/>
      <c r="D203" s="217" t="s">
        <v>186</v>
      </c>
      <c r="E203" s="39"/>
      <c r="F203" s="218" t="s">
        <v>1194</v>
      </c>
      <c r="G203" s="39"/>
      <c r="H203" s="39"/>
      <c r="I203" s="219"/>
      <c r="J203" s="39"/>
      <c r="K203" s="39"/>
      <c r="L203" s="43"/>
      <c r="M203" s="220"/>
      <c r="N203" s="221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186</v>
      </c>
      <c r="AU203" s="16" t="s">
        <v>183</v>
      </c>
    </row>
    <row r="204" s="2" customFormat="1" ht="16.5" customHeight="1">
      <c r="A204" s="37"/>
      <c r="B204" s="38"/>
      <c r="C204" s="222" t="s">
        <v>295</v>
      </c>
      <c r="D204" s="222" t="s">
        <v>1057</v>
      </c>
      <c r="E204" s="223" t="s">
        <v>1132</v>
      </c>
      <c r="F204" s="224" t="s">
        <v>1133</v>
      </c>
      <c r="G204" s="225" t="s">
        <v>180</v>
      </c>
      <c r="H204" s="226">
        <v>1</v>
      </c>
      <c r="I204" s="227"/>
      <c r="J204" s="228">
        <f>ROUND(I204*H204,2)</f>
        <v>0</v>
      </c>
      <c r="K204" s="224" t="s">
        <v>181</v>
      </c>
      <c r="L204" s="43"/>
      <c r="M204" s="229" t="s">
        <v>19</v>
      </c>
      <c r="N204" s="230" t="s">
        <v>47</v>
      </c>
      <c r="O204" s="83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184</v>
      </c>
      <c r="AT204" s="215" t="s">
        <v>1057</v>
      </c>
      <c r="AU204" s="215" t="s">
        <v>183</v>
      </c>
      <c r="AY204" s="16" t="s">
        <v>172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84</v>
      </c>
      <c r="BK204" s="216">
        <f>ROUND(I204*H204,2)</f>
        <v>0</v>
      </c>
      <c r="BL204" s="16" t="s">
        <v>184</v>
      </c>
      <c r="BM204" s="215" t="s">
        <v>1204</v>
      </c>
    </row>
    <row r="205" s="2" customFormat="1">
      <c r="A205" s="37"/>
      <c r="B205" s="38"/>
      <c r="C205" s="39"/>
      <c r="D205" s="217" t="s">
        <v>186</v>
      </c>
      <c r="E205" s="39"/>
      <c r="F205" s="218" t="s">
        <v>1198</v>
      </c>
      <c r="G205" s="39"/>
      <c r="H205" s="39"/>
      <c r="I205" s="219"/>
      <c r="J205" s="39"/>
      <c r="K205" s="39"/>
      <c r="L205" s="43"/>
      <c r="M205" s="220"/>
      <c r="N205" s="221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186</v>
      </c>
      <c r="AU205" s="16" t="s">
        <v>183</v>
      </c>
    </row>
    <row r="206" s="12" customFormat="1" ht="20.88" customHeight="1">
      <c r="A206" s="12"/>
      <c r="B206" s="187"/>
      <c r="C206" s="188"/>
      <c r="D206" s="189" t="s">
        <v>75</v>
      </c>
      <c r="E206" s="201" t="s">
        <v>1190</v>
      </c>
      <c r="F206" s="201" t="s">
        <v>1191</v>
      </c>
      <c r="G206" s="188"/>
      <c r="H206" s="188"/>
      <c r="I206" s="191"/>
      <c r="J206" s="202">
        <f>BK206</f>
        <v>0</v>
      </c>
      <c r="K206" s="188"/>
      <c r="L206" s="193"/>
      <c r="M206" s="194"/>
      <c r="N206" s="195"/>
      <c r="O206" s="195"/>
      <c r="P206" s="196">
        <f>SUM(P207:P210)</f>
        <v>0</v>
      </c>
      <c r="Q206" s="195"/>
      <c r="R206" s="196">
        <f>SUM(R207:R210)</f>
        <v>0</v>
      </c>
      <c r="S206" s="195"/>
      <c r="T206" s="197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8" t="s">
        <v>84</v>
      </c>
      <c r="AT206" s="199" t="s">
        <v>75</v>
      </c>
      <c r="AU206" s="199" t="s">
        <v>86</v>
      </c>
      <c r="AY206" s="198" t="s">
        <v>172</v>
      </c>
      <c r="BK206" s="200">
        <f>SUM(BK207:BK210)</f>
        <v>0</v>
      </c>
    </row>
    <row r="207" s="2" customFormat="1" ht="16.5" customHeight="1">
      <c r="A207" s="37"/>
      <c r="B207" s="38"/>
      <c r="C207" s="222" t="s">
        <v>297</v>
      </c>
      <c r="D207" s="222" t="s">
        <v>1057</v>
      </c>
      <c r="E207" s="223" t="s">
        <v>1192</v>
      </c>
      <c r="F207" s="224" t="s">
        <v>1129</v>
      </c>
      <c r="G207" s="225" t="s">
        <v>180</v>
      </c>
      <c r="H207" s="226">
        <v>1</v>
      </c>
      <c r="I207" s="227"/>
      <c r="J207" s="228">
        <f>ROUND(I207*H207,2)</f>
        <v>0</v>
      </c>
      <c r="K207" s="224" t="s">
        <v>181</v>
      </c>
      <c r="L207" s="43"/>
      <c r="M207" s="229" t="s">
        <v>19</v>
      </c>
      <c r="N207" s="230" t="s">
        <v>47</v>
      </c>
      <c r="O207" s="83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184</v>
      </c>
      <c r="AT207" s="215" t="s">
        <v>1057</v>
      </c>
      <c r="AU207" s="215" t="s">
        <v>183</v>
      </c>
      <c r="AY207" s="16" t="s">
        <v>172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84</v>
      </c>
      <c r="BK207" s="216">
        <f>ROUND(I207*H207,2)</f>
        <v>0</v>
      </c>
      <c r="BL207" s="16" t="s">
        <v>184</v>
      </c>
      <c r="BM207" s="215" t="s">
        <v>1205</v>
      </c>
    </row>
    <row r="208" s="2" customFormat="1">
      <c r="A208" s="37"/>
      <c r="B208" s="38"/>
      <c r="C208" s="39"/>
      <c r="D208" s="217" t="s">
        <v>186</v>
      </c>
      <c r="E208" s="39"/>
      <c r="F208" s="218" t="s">
        <v>1194</v>
      </c>
      <c r="G208" s="39"/>
      <c r="H208" s="39"/>
      <c r="I208" s="219"/>
      <c r="J208" s="39"/>
      <c r="K208" s="39"/>
      <c r="L208" s="43"/>
      <c r="M208" s="220"/>
      <c r="N208" s="221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186</v>
      </c>
      <c r="AU208" s="16" t="s">
        <v>183</v>
      </c>
    </row>
    <row r="209" s="2" customFormat="1" ht="16.5" customHeight="1">
      <c r="A209" s="37"/>
      <c r="B209" s="38"/>
      <c r="C209" s="222" t="s">
        <v>299</v>
      </c>
      <c r="D209" s="222" t="s">
        <v>1057</v>
      </c>
      <c r="E209" s="223" t="s">
        <v>1195</v>
      </c>
      <c r="F209" s="224" t="s">
        <v>1196</v>
      </c>
      <c r="G209" s="225" t="s">
        <v>180</v>
      </c>
      <c r="H209" s="226">
        <v>1</v>
      </c>
      <c r="I209" s="227"/>
      <c r="J209" s="228">
        <f>ROUND(I209*H209,2)</f>
        <v>0</v>
      </c>
      <c r="K209" s="224" t="s">
        <v>181</v>
      </c>
      <c r="L209" s="43"/>
      <c r="M209" s="229" t="s">
        <v>19</v>
      </c>
      <c r="N209" s="230" t="s">
        <v>47</v>
      </c>
      <c r="O209" s="83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184</v>
      </c>
      <c r="AT209" s="215" t="s">
        <v>1057</v>
      </c>
      <c r="AU209" s="215" t="s">
        <v>183</v>
      </c>
      <c r="AY209" s="16" t="s">
        <v>172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84</v>
      </c>
      <c r="BK209" s="216">
        <f>ROUND(I209*H209,2)</f>
        <v>0</v>
      </c>
      <c r="BL209" s="16" t="s">
        <v>184</v>
      </c>
      <c r="BM209" s="215" t="s">
        <v>1206</v>
      </c>
    </row>
    <row r="210" s="2" customFormat="1">
      <c r="A210" s="37"/>
      <c r="B210" s="38"/>
      <c r="C210" s="39"/>
      <c r="D210" s="217" t="s">
        <v>186</v>
      </c>
      <c r="E210" s="39"/>
      <c r="F210" s="218" t="s">
        <v>1198</v>
      </c>
      <c r="G210" s="39"/>
      <c r="H210" s="39"/>
      <c r="I210" s="219"/>
      <c r="J210" s="39"/>
      <c r="K210" s="39"/>
      <c r="L210" s="43"/>
      <c r="M210" s="220"/>
      <c r="N210" s="22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186</v>
      </c>
      <c r="AU210" s="16" t="s">
        <v>183</v>
      </c>
    </row>
    <row r="211" s="12" customFormat="1" ht="20.88" customHeight="1">
      <c r="A211" s="12"/>
      <c r="B211" s="187"/>
      <c r="C211" s="188"/>
      <c r="D211" s="189" t="s">
        <v>75</v>
      </c>
      <c r="E211" s="201" t="s">
        <v>458</v>
      </c>
      <c r="F211" s="201" t="s">
        <v>1207</v>
      </c>
      <c r="G211" s="188"/>
      <c r="H211" s="188"/>
      <c r="I211" s="191"/>
      <c r="J211" s="202">
        <f>BK211</f>
        <v>0</v>
      </c>
      <c r="K211" s="188"/>
      <c r="L211" s="193"/>
      <c r="M211" s="194"/>
      <c r="N211" s="195"/>
      <c r="O211" s="195"/>
      <c r="P211" s="196">
        <f>SUM(P212:P217)</f>
        <v>0</v>
      </c>
      <c r="Q211" s="195"/>
      <c r="R211" s="196">
        <f>SUM(R212:R217)</f>
        <v>0</v>
      </c>
      <c r="S211" s="195"/>
      <c r="T211" s="197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8" t="s">
        <v>84</v>
      </c>
      <c r="AT211" s="199" t="s">
        <v>75</v>
      </c>
      <c r="AU211" s="199" t="s">
        <v>86</v>
      </c>
      <c r="AY211" s="198" t="s">
        <v>172</v>
      </c>
      <c r="BK211" s="200">
        <f>SUM(BK212:BK217)</f>
        <v>0</v>
      </c>
    </row>
    <row r="212" s="2" customFormat="1" ht="16.5" customHeight="1">
      <c r="A212" s="37"/>
      <c r="B212" s="38"/>
      <c r="C212" s="222" t="s">
        <v>304</v>
      </c>
      <c r="D212" s="222" t="s">
        <v>1057</v>
      </c>
      <c r="E212" s="223" t="s">
        <v>1208</v>
      </c>
      <c r="F212" s="224" t="s">
        <v>1129</v>
      </c>
      <c r="G212" s="225" t="s">
        <v>180</v>
      </c>
      <c r="H212" s="226">
        <v>1</v>
      </c>
      <c r="I212" s="227"/>
      <c r="J212" s="228">
        <f>ROUND(I212*H212,2)</f>
        <v>0</v>
      </c>
      <c r="K212" s="224" t="s">
        <v>181</v>
      </c>
      <c r="L212" s="43"/>
      <c r="M212" s="229" t="s">
        <v>19</v>
      </c>
      <c r="N212" s="230" t="s">
        <v>47</v>
      </c>
      <c r="O212" s="83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5" t="s">
        <v>184</v>
      </c>
      <c r="AT212" s="215" t="s">
        <v>1057</v>
      </c>
      <c r="AU212" s="215" t="s">
        <v>183</v>
      </c>
      <c r="AY212" s="16" t="s">
        <v>172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84</v>
      </c>
      <c r="BK212" s="216">
        <f>ROUND(I212*H212,2)</f>
        <v>0</v>
      </c>
      <c r="BL212" s="16" t="s">
        <v>184</v>
      </c>
      <c r="BM212" s="215" t="s">
        <v>1209</v>
      </c>
    </row>
    <row r="213" s="2" customFormat="1">
      <c r="A213" s="37"/>
      <c r="B213" s="38"/>
      <c r="C213" s="39"/>
      <c r="D213" s="217" t="s">
        <v>186</v>
      </c>
      <c r="E213" s="39"/>
      <c r="F213" s="218" t="s">
        <v>1210</v>
      </c>
      <c r="G213" s="39"/>
      <c r="H213" s="39"/>
      <c r="I213" s="219"/>
      <c r="J213" s="39"/>
      <c r="K213" s="39"/>
      <c r="L213" s="43"/>
      <c r="M213" s="220"/>
      <c r="N213" s="221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186</v>
      </c>
      <c r="AU213" s="16" t="s">
        <v>183</v>
      </c>
    </row>
    <row r="214" s="2" customFormat="1" ht="16.5" customHeight="1">
      <c r="A214" s="37"/>
      <c r="B214" s="38"/>
      <c r="C214" s="222" t="s">
        <v>306</v>
      </c>
      <c r="D214" s="222" t="s">
        <v>1057</v>
      </c>
      <c r="E214" s="223" t="s">
        <v>1211</v>
      </c>
      <c r="F214" s="224" t="s">
        <v>1185</v>
      </c>
      <c r="G214" s="225" t="s">
        <v>180</v>
      </c>
      <c r="H214" s="226">
        <v>2</v>
      </c>
      <c r="I214" s="227"/>
      <c r="J214" s="228">
        <f>ROUND(I214*H214,2)</f>
        <v>0</v>
      </c>
      <c r="K214" s="224" t="s">
        <v>181</v>
      </c>
      <c r="L214" s="43"/>
      <c r="M214" s="229" t="s">
        <v>19</v>
      </c>
      <c r="N214" s="230" t="s">
        <v>47</v>
      </c>
      <c r="O214" s="83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184</v>
      </c>
      <c r="AT214" s="215" t="s">
        <v>1057</v>
      </c>
      <c r="AU214" s="215" t="s">
        <v>183</v>
      </c>
      <c r="AY214" s="16" t="s">
        <v>172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84</v>
      </c>
      <c r="BK214" s="216">
        <f>ROUND(I214*H214,2)</f>
        <v>0</v>
      </c>
      <c r="BL214" s="16" t="s">
        <v>184</v>
      </c>
      <c r="BM214" s="215" t="s">
        <v>1212</v>
      </c>
    </row>
    <row r="215" s="2" customFormat="1">
      <c r="A215" s="37"/>
      <c r="B215" s="38"/>
      <c r="C215" s="39"/>
      <c r="D215" s="217" t="s">
        <v>186</v>
      </c>
      <c r="E215" s="39"/>
      <c r="F215" s="218" t="s">
        <v>1213</v>
      </c>
      <c r="G215" s="39"/>
      <c r="H215" s="39"/>
      <c r="I215" s="219"/>
      <c r="J215" s="39"/>
      <c r="K215" s="39"/>
      <c r="L215" s="43"/>
      <c r="M215" s="220"/>
      <c r="N215" s="221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186</v>
      </c>
      <c r="AU215" s="16" t="s">
        <v>183</v>
      </c>
    </row>
    <row r="216" s="2" customFormat="1" ht="16.5" customHeight="1">
      <c r="A216" s="37"/>
      <c r="B216" s="38"/>
      <c r="C216" s="222" t="s">
        <v>308</v>
      </c>
      <c r="D216" s="222" t="s">
        <v>1057</v>
      </c>
      <c r="E216" s="223" t="s">
        <v>1124</v>
      </c>
      <c r="F216" s="224" t="s">
        <v>579</v>
      </c>
      <c r="G216" s="225" t="s">
        <v>180</v>
      </c>
      <c r="H216" s="226">
        <v>1.2</v>
      </c>
      <c r="I216" s="227"/>
      <c r="J216" s="228">
        <f>ROUND(I216*H216,2)</f>
        <v>0</v>
      </c>
      <c r="K216" s="224" t="s">
        <v>181</v>
      </c>
      <c r="L216" s="43"/>
      <c r="M216" s="229" t="s">
        <v>19</v>
      </c>
      <c r="N216" s="230" t="s">
        <v>47</v>
      </c>
      <c r="O216" s="83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184</v>
      </c>
      <c r="AT216" s="215" t="s">
        <v>1057</v>
      </c>
      <c r="AU216" s="215" t="s">
        <v>183</v>
      </c>
      <c r="AY216" s="16" t="s">
        <v>172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84</v>
      </c>
      <c r="BK216" s="216">
        <f>ROUND(I216*H216,2)</f>
        <v>0</v>
      </c>
      <c r="BL216" s="16" t="s">
        <v>184</v>
      </c>
      <c r="BM216" s="215" t="s">
        <v>1214</v>
      </c>
    </row>
    <row r="217" s="2" customFormat="1">
      <c r="A217" s="37"/>
      <c r="B217" s="38"/>
      <c r="C217" s="39"/>
      <c r="D217" s="217" t="s">
        <v>186</v>
      </c>
      <c r="E217" s="39"/>
      <c r="F217" s="218" t="s">
        <v>1215</v>
      </c>
      <c r="G217" s="39"/>
      <c r="H217" s="39"/>
      <c r="I217" s="219"/>
      <c r="J217" s="39"/>
      <c r="K217" s="39"/>
      <c r="L217" s="43"/>
      <c r="M217" s="220"/>
      <c r="N217" s="221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186</v>
      </c>
      <c r="AU217" s="16" t="s">
        <v>183</v>
      </c>
    </row>
    <row r="218" s="12" customFormat="1" ht="22.8" customHeight="1">
      <c r="A218" s="12"/>
      <c r="B218" s="187"/>
      <c r="C218" s="188"/>
      <c r="D218" s="189" t="s">
        <v>75</v>
      </c>
      <c r="E218" s="201" t="s">
        <v>1216</v>
      </c>
      <c r="F218" s="201" t="s">
        <v>1217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P219</f>
        <v>0</v>
      </c>
      <c r="Q218" s="195"/>
      <c r="R218" s="196">
        <f>R219</f>
        <v>0</v>
      </c>
      <c r="S218" s="195"/>
      <c r="T218" s="197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8" t="s">
        <v>84</v>
      </c>
      <c r="AT218" s="199" t="s">
        <v>75</v>
      </c>
      <c r="AU218" s="199" t="s">
        <v>84</v>
      </c>
      <c r="AY218" s="198" t="s">
        <v>172</v>
      </c>
      <c r="BK218" s="200">
        <f>BK219</f>
        <v>0</v>
      </c>
    </row>
    <row r="219" s="12" customFormat="1" ht="20.88" customHeight="1">
      <c r="A219" s="12"/>
      <c r="B219" s="187"/>
      <c r="C219" s="188"/>
      <c r="D219" s="189" t="s">
        <v>75</v>
      </c>
      <c r="E219" s="201" t="s">
        <v>1218</v>
      </c>
      <c r="F219" s="201" t="s">
        <v>1219</v>
      </c>
      <c r="G219" s="188"/>
      <c r="H219" s="188"/>
      <c r="I219" s="191"/>
      <c r="J219" s="202">
        <f>BK219</f>
        <v>0</v>
      </c>
      <c r="K219" s="188"/>
      <c r="L219" s="193"/>
      <c r="M219" s="194"/>
      <c r="N219" s="195"/>
      <c r="O219" s="195"/>
      <c r="P219" s="196">
        <f>SUM(P220:P223)</f>
        <v>0</v>
      </c>
      <c r="Q219" s="195"/>
      <c r="R219" s="196">
        <f>SUM(R220:R223)</f>
        <v>0</v>
      </c>
      <c r="S219" s="195"/>
      <c r="T219" s="197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8" t="s">
        <v>84</v>
      </c>
      <c r="AT219" s="199" t="s">
        <v>75</v>
      </c>
      <c r="AU219" s="199" t="s">
        <v>86</v>
      </c>
      <c r="AY219" s="198" t="s">
        <v>172</v>
      </c>
      <c r="BK219" s="200">
        <f>SUM(BK220:BK223)</f>
        <v>0</v>
      </c>
    </row>
    <row r="220" s="2" customFormat="1" ht="16.5" customHeight="1">
      <c r="A220" s="37"/>
      <c r="B220" s="38"/>
      <c r="C220" s="222" t="s">
        <v>312</v>
      </c>
      <c r="D220" s="222" t="s">
        <v>1057</v>
      </c>
      <c r="E220" s="223" t="s">
        <v>1220</v>
      </c>
      <c r="F220" s="224" t="s">
        <v>1129</v>
      </c>
      <c r="G220" s="225" t="s">
        <v>180</v>
      </c>
      <c r="H220" s="226">
        <v>1</v>
      </c>
      <c r="I220" s="227"/>
      <c r="J220" s="228">
        <f>ROUND(I220*H220,2)</f>
        <v>0</v>
      </c>
      <c r="K220" s="224" t="s">
        <v>181</v>
      </c>
      <c r="L220" s="43"/>
      <c r="M220" s="229" t="s">
        <v>19</v>
      </c>
      <c r="N220" s="230" t="s">
        <v>47</v>
      </c>
      <c r="O220" s="83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184</v>
      </c>
      <c r="AT220" s="215" t="s">
        <v>1057</v>
      </c>
      <c r="AU220" s="215" t="s">
        <v>183</v>
      </c>
      <c r="AY220" s="16" t="s">
        <v>172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84</v>
      </c>
      <c r="BK220" s="216">
        <f>ROUND(I220*H220,2)</f>
        <v>0</v>
      </c>
      <c r="BL220" s="16" t="s">
        <v>184</v>
      </c>
      <c r="BM220" s="215" t="s">
        <v>1221</v>
      </c>
    </row>
    <row r="221" s="2" customFormat="1">
      <c r="A221" s="37"/>
      <c r="B221" s="38"/>
      <c r="C221" s="39"/>
      <c r="D221" s="217" t="s">
        <v>186</v>
      </c>
      <c r="E221" s="39"/>
      <c r="F221" s="218" t="s">
        <v>1222</v>
      </c>
      <c r="G221" s="39"/>
      <c r="H221" s="39"/>
      <c r="I221" s="219"/>
      <c r="J221" s="39"/>
      <c r="K221" s="39"/>
      <c r="L221" s="43"/>
      <c r="M221" s="220"/>
      <c r="N221" s="221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186</v>
      </c>
      <c r="AU221" s="16" t="s">
        <v>183</v>
      </c>
    </row>
    <row r="222" s="2" customFormat="1" ht="16.5" customHeight="1">
      <c r="A222" s="37"/>
      <c r="B222" s="38"/>
      <c r="C222" s="222" t="s">
        <v>314</v>
      </c>
      <c r="D222" s="222" t="s">
        <v>1057</v>
      </c>
      <c r="E222" s="223" t="s">
        <v>1223</v>
      </c>
      <c r="F222" s="224" t="s">
        <v>1224</v>
      </c>
      <c r="G222" s="225" t="s">
        <v>180</v>
      </c>
      <c r="H222" s="226">
        <v>1</v>
      </c>
      <c r="I222" s="227"/>
      <c r="J222" s="228">
        <f>ROUND(I222*H222,2)</f>
        <v>0</v>
      </c>
      <c r="K222" s="224" t="s">
        <v>181</v>
      </c>
      <c r="L222" s="43"/>
      <c r="M222" s="229" t="s">
        <v>19</v>
      </c>
      <c r="N222" s="230" t="s">
        <v>47</v>
      </c>
      <c r="O222" s="83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184</v>
      </c>
      <c r="AT222" s="215" t="s">
        <v>1057</v>
      </c>
      <c r="AU222" s="215" t="s">
        <v>183</v>
      </c>
      <c r="AY222" s="16" t="s">
        <v>172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84</v>
      </c>
      <c r="BK222" s="216">
        <f>ROUND(I222*H222,2)</f>
        <v>0</v>
      </c>
      <c r="BL222" s="16" t="s">
        <v>184</v>
      </c>
      <c r="BM222" s="215" t="s">
        <v>1225</v>
      </c>
    </row>
    <row r="223" s="2" customFormat="1">
      <c r="A223" s="37"/>
      <c r="B223" s="38"/>
      <c r="C223" s="39"/>
      <c r="D223" s="217" t="s">
        <v>186</v>
      </c>
      <c r="E223" s="39"/>
      <c r="F223" s="218" t="s">
        <v>1226</v>
      </c>
      <c r="G223" s="39"/>
      <c r="H223" s="39"/>
      <c r="I223" s="219"/>
      <c r="J223" s="39"/>
      <c r="K223" s="39"/>
      <c r="L223" s="43"/>
      <c r="M223" s="220"/>
      <c r="N223" s="221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186</v>
      </c>
      <c r="AU223" s="16" t="s">
        <v>183</v>
      </c>
    </row>
    <row r="224" s="12" customFormat="1" ht="22.8" customHeight="1">
      <c r="A224" s="12"/>
      <c r="B224" s="187"/>
      <c r="C224" s="188"/>
      <c r="D224" s="189" t="s">
        <v>75</v>
      </c>
      <c r="E224" s="201" t="s">
        <v>464</v>
      </c>
      <c r="F224" s="201" t="s">
        <v>1227</v>
      </c>
      <c r="G224" s="188"/>
      <c r="H224" s="188"/>
      <c r="I224" s="191"/>
      <c r="J224" s="202">
        <f>BK224</f>
        <v>0</v>
      </c>
      <c r="K224" s="188"/>
      <c r="L224" s="193"/>
      <c r="M224" s="194"/>
      <c r="N224" s="195"/>
      <c r="O224" s="195"/>
      <c r="P224" s="196">
        <f>P225+P230+P235+P240</f>
        <v>0</v>
      </c>
      <c r="Q224" s="195"/>
      <c r="R224" s="196">
        <f>R225+R230+R235+R240</f>
        <v>0</v>
      </c>
      <c r="S224" s="195"/>
      <c r="T224" s="197">
        <f>T225+T230+T235+T240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8" t="s">
        <v>84</v>
      </c>
      <c r="AT224" s="199" t="s">
        <v>75</v>
      </c>
      <c r="AU224" s="199" t="s">
        <v>84</v>
      </c>
      <c r="AY224" s="198" t="s">
        <v>172</v>
      </c>
      <c r="BK224" s="200">
        <f>BK225+BK230+BK235+BK240</f>
        <v>0</v>
      </c>
    </row>
    <row r="225" s="12" customFormat="1" ht="20.88" customHeight="1">
      <c r="A225" s="12"/>
      <c r="B225" s="187"/>
      <c r="C225" s="188"/>
      <c r="D225" s="189" t="s">
        <v>75</v>
      </c>
      <c r="E225" s="201" t="s">
        <v>436</v>
      </c>
      <c r="F225" s="201" t="s">
        <v>1199</v>
      </c>
      <c r="G225" s="188"/>
      <c r="H225" s="188"/>
      <c r="I225" s="191"/>
      <c r="J225" s="202">
        <f>BK225</f>
        <v>0</v>
      </c>
      <c r="K225" s="188"/>
      <c r="L225" s="193"/>
      <c r="M225" s="194"/>
      <c r="N225" s="195"/>
      <c r="O225" s="195"/>
      <c r="P225" s="196">
        <f>SUM(P226:P229)</f>
        <v>0</v>
      </c>
      <c r="Q225" s="195"/>
      <c r="R225" s="196">
        <f>SUM(R226:R229)</f>
        <v>0</v>
      </c>
      <c r="S225" s="195"/>
      <c r="T225" s="197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8" t="s">
        <v>84</v>
      </c>
      <c r="AT225" s="199" t="s">
        <v>75</v>
      </c>
      <c r="AU225" s="199" t="s">
        <v>86</v>
      </c>
      <c r="AY225" s="198" t="s">
        <v>172</v>
      </c>
      <c r="BK225" s="200">
        <f>SUM(BK226:BK229)</f>
        <v>0</v>
      </c>
    </row>
    <row r="226" s="2" customFormat="1" ht="16.5" customHeight="1">
      <c r="A226" s="37"/>
      <c r="B226" s="38"/>
      <c r="C226" s="222" t="s">
        <v>316</v>
      </c>
      <c r="D226" s="222" t="s">
        <v>1057</v>
      </c>
      <c r="E226" s="223" t="s">
        <v>1192</v>
      </c>
      <c r="F226" s="224" t="s">
        <v>1129</v>
      </c>
      <c r="G226" s="225" t="s">
        <v>180</v>
      </c>
      <c r="H226" s="226">
        <v>1</v>
      </c>
      <c r="I226" s="227"/>
      <c r="J226" s="228">
        <f>ROUND(I226*H226,2)</f>
        <v>0</v>
      </c>
      <c r="K226" s="224" t="s">
        <v>181</v>
      </c>
      <c r="L226" s="43"/>
      <c r="M226" s="229" t="s">
        <v>19</v>
      </c>
      <c r="N226" s="230" t="s">
        <v>47</v>
      </c>
      <c r="O226" s="83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5" t="s">
        <v>184</v>
      </c>
      <c r="AT226" s="215" t="s">
        <v>1057</v>
      </c>
      <c r="AU226" s="215" t="s">
        <v>183</v>
      </c>
      <c r="AY226" s="16" t="s">
        <v>172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84</v>
      </c>
      <c r="BK226" s="216">
        <f>ROUND(I226*H226,2)</f>
        <v>0</v>
      </c>
      <c r="BL226" s="16" t="s">
        <v>184</v>
      </c>
      <c r="BM226" s="215" t="s">
        <v>1228</v>
      </c>
    </row>
    <row r="227" s="2" customFormat="1">
      <c r="A227" s="37"/>
      <c r="B227" s="38"/>
      <c r="C227" s="39"/>
      <c r="D227" s="217" t="s">
        <v>186</v>
      </c>
      <c r="E227" s="39"/>
      <c r="F227" s="218" t="s">
        <v>1194</v>
      </c>
      <c r="G227" s="39"/>
      <c r="H227" s="39"/>
      <c r="I227" s="219"/>
      <c r="J227" s="39"/>
      <c r="K227" s="39"/>
      <c r="L227" s="43"/>
      <c r="M227" s="220"/>
      <c r="N227" s="22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186</v>
      </c>
      <c r="AU227" s="16" t="s">
        <v>183</v>
      </c>
    </row>
    <row r="228" s="2" customFormat="1" ht="16.5" customHeight="1">
      <c r="A228" s="37"/>
      <c r="B228" s="38"/>
      <c r="C228" s="222" t="s">
        <v>322</v>
      </c>
      <c r="D228" s="222" t="s">
        <v>1057</v>
      </c>
      <c r="E228" s="223" t="s">
        <v>1229</v>
      </c>
      <c r="F228" s="224" t="s">
        <v>1133</v>
      </c>
      <c r="G228" s="225" t="s">
        <v>180</v>
      </c>
      <c r="H228" s="226">
        <v>1</v>
      </c>
      <c r="I228" s="227"/>
      <c r="J228" s="228">
        <f>ROUND(I228*H228,2)</f>
        <v>0</v>
      </c>
      <c r="K228" s="224" t="s">
        <v>181</v>
      </c>
      <c r="L228" s="43"/>
      <c r="M228" s="229" t="s">
        <v>19</v>
      </c>
      <c r="N228" s="230" t="s">
        <v>47</v>
      </c>
      <c r="O228" s="83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184</v>
      </c>
      <c r="AT228" s="215" t="s">
        <v>1057</v>
      </c>
      <c r="AU228" s="215" t="s">
        <v>183</v>
      </c>
      <c r="AY228" s="16" t="s">
        <v>172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84</v>
      </c>
      <c r="BK228" s="216">
        <f>ROUND(I228*H228,2)</f>
        <v>0</v>
      </c>
      <c r="BL228" s="16" t="s">
        <v>184</v>
      </c>
      <c r="BM228" s="215" t="s">
        <v>1230</v>
      </c>
    </row>
    <row r="229" s="2" customFormat="1">
      <c r="A229" s="37"/>
      <c r="B229" s="38"/>
      <c r="C229" s="39"/>
      <c r="D229" s="217" t="s">
        <v>186</v>
      </c>
      <c r="E229" s="39"/>
      <c r="F229" s="218" t="s">
        <v>1231</v>
      </c>
      <c r="G229" s="39"/>
      <c r="H229" s="39"/>
      <c r="I229" s="219"/>
      <c r="J229" s="39"/>
      <c r="K229" s="39"/>
      <c r="L229" s="43"/>
      <c r="M229" s="220"/>
      <c r="N229" s="22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186</v>
      </c>
      <c r="AU229" s="16" t="s">
        <v>183</v>
      </c>
    </row>
    <row r="230" s="12" customFormat="1" ht="20.88" customHeight="1">
      <c r="A230" s="12"/>
      <c r="B230" s="187"/>
      <c r="C230" s="188"/>
      <c r="D230" s="189" t="s">
        <v>75</v>
      </c>
      <c r="E230" s="201" t="s">
        <v>466</v>
      </c>
      <c r="F230" s="201" t="s">
        <v>1232</v>
      </c>
      <c r="G230" s="188"/>
      <c r="H230" s="188"/>
      <c r="I230" s="191"/>
      <c r="J230" s="202">
        <f>BK230</f>
        <v>0</v>
      </c>
      <c r="K230" s="188"/>
      <c r="L230" s="193"/>
      <c r="M230" s="194"/>
      <c r="N230" s="195"/>
      <c r="O230" s="195"/>
      <c r="P230" s="196">
        <f>SUM(P231:P234)</f>
        <v>0</v>
      </c>
      <c r="Q230" s="195"/>
      <c r="R230" s="196">
        <f>SUM(R231:R234)</f>
        <v>0</v>
      </c>
      <c r="S230" s="195"/>
      <c r="T230" s="197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8" t="s">
        <v>84</v>
      </c>
      <c r="AT230" s="199" t="s">
        <v>75</v>
      </c>
      <c r="AU230" s="199" t="s">
        <v>86</v>
      </c>
      <c r="AY230" s="198" t="s">
        <v>172</v>
      </c>
      <c r="BK230" s="200">
        <f>SUM(BK231:BK234)</f>
        <v>0</v>
      </c>
    </row>
    <row r="231" s="2" customFormat="1" ht="16.5" customHeight="1">
      <c r="A231" s="37"/>
      <c r="B231" s="38"/>
      <c r="C231" s="222" t="s">
        <v>326</v>
      </c>
      <c r="D231" s="222" t="s">
        <v>1057</v>
      </c>
      <c r="E231" s="223" t="s">
        <v>1233</v>
      </c>
      <c r="F231" s="224" t="s">
        <v>1139</v>
      </c>
      <c r="G231" s="225" t="s">
        <v>180</v>
      </c>
      <c r="H231" s="226">
        <v>1</v>
      </c>
      <c r="I231" s="227"/>
      <c r="J231" s="228">
        <f>ROUND(I231*H231,2)</f>
        <v>0</v>
      </c>
      <c r="K231" s="224" t="s">
        <v>181</v>
      </c>
      <c r="L231" s="43"/>
      <c r="M231" s="229" t="s">
        <v>19</v>
      </c>
      <c r="N231" s="230" t="s">
        <v>47</v>
      </c>
      <c r="O231" s="83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184</v>
      </c>
      <c r="AT231" s="215" t="s">
        <v>1057</v>
      </c>
      <c r="AU231" s="215" t="s">
        <v>183</v>
      </c>
      <c r="AY231" s="16" t="s">
        <v>172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84</v>
      </c>
      <c r="BK231" s="216">
        <f>ROUND(I231*H231,2)</f>
        <v>0</v>
      </c>
      <c r="BL231" s="16" t="s">
        <v>184</v>
      </c>
      <c r="BM231" s="215" t="s">
        <v>1234</v>
      </c>
    </row>
    <row r="232" s="2" customFormat="1">
      <c r="A232" s="37"/>
      <c r="B232" s="38"/>
      <c r="C232" s="39"/>
      <c r="D232" s="217" t="s">
        <v>186</v>
      </c>
      <c r="E232" s="39"/>
      <c r="F232" s="218" t="s">
        <v>783</v>
      </c>
      <c r="G232" s="39"/>
      <c r="H232" s="39"/>
      <c r="I232" s="219"/>
      <c r="J232" s="39"/>
      <c r="K232" s="39"/>
      <c r="L232" s="43"/>
      <c r="M232" s="220"/>
      <c r="N232" s="22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186</v>
      </c>
      <c r="AU232" s="16" t="s">
        <v>183</v>
      </c>
    </row>
    <row r="233" s="2" customFormat="1" ht="16.5" customHeight="1">
      <c r="A233" s="37"/>
      <c r="B233" s="38"/>
      <c r="C233" s="222" t="s">
        <v>328</v>
      </c>
      <c r="D233" s="222" t="s">
        <v>1057</v>
      </c>
      <c r="E233" s="223" t="s">
        <v>1142</v>
      </c>
      <c r="F233" s="224" t="s">
        <v>579</v>
      </c>
      <c r="G233" s="225" t="s">
        <v>180</v>
      </c>
      <c r="H233" s="226">
        <v>1.21</v>
      </c>
      <c r="I233" s="227"/>
      <c r="J233" s="228">
        <f>ROUND(I233*H233,2)</f>
        <v>0</v>
      </c>
      <c r="K233" s="224" t="s">
        <v>181</v>
      </c>
      <c r="L233" s="43"/>
      <c r="M233" s="229" t="s">
        <v>19</v>
      </c>
      <c r="N233" s="230" t="s">
        <v>47</v>
      </c>
      <c r="O233" s="83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184</v>
      </c>
      <c r="AT233" s="215" t="s">
        <v>1057</v>
      </c>
      <c r="AU233" s="215" t="s">
        <v>183</v>
      </c>
      <c r="AY233" s="16" t="s">
        <v>172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84</v>
      </c>
      <c r="BK233" s="216">
        <f>ROUND(I233*H233,2)</f>
        <v>0</v>
      </c>
      <c r="BL233" s="16" t="s">
        <v>184</v>
      </c>
      <c r="BM233" s="215" t="s">
        <v>1235</v>
      </c>
    </row>
    <row r="234" s="2" customFormat="1">
      <c r="A234" s="37"/>
      <c r="B234" s="38"/>
      <c r="C234" s="39"/>
      <c r="D234" s="217" t="s">
        <v>186</v>
      </c>
      <c r="E234" s="39"/>
      <c r="F234" s="218" t="s">
        <v>581</v>
      </c>
      <c r="G234" s="39"/>
      <c r="H234" s="39"/>
      <c r="I234" s="219"/>
      <c r="J234" s="39"/>
      <c r="K234" s="39"/>
      <c r="L234" s="43"/>
      <c r="M234" s="220"/>
      <c r="N234" s="22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186</v>
      </c>
      <c r="AU234" s="16" t="s">
        <v>183</v>
      </c>
    </row>
    <row r="235" s="12" customFormat="1" ht="20.88" customHeight="1">
      <c r="A235" s="12"/>
      <c r="B235" s="187"/>
      <c r="C235" s="188"/>
      <c r="D235" s="189" t="s">
        <v>75</v>
      </c>
      <c r="E235" s="201" t="s">
        <v>289</v>
      </c>
      <c r="F235" s="201" t="s">
        <v>1137</v>
      </c>
      <c r="G235" s="188"/>
      <c r="H235" s="188"/>
      <c r="I235" s="191"/>
      <c r="J235" s="202">
        <f>BK235</f>
        <v>0</v>
      </c>
      <c r="K235" s="188"/>
      <c r="L235" s="193"/>
      <c r="M235" s="194"/>
      <c r="N235" s="195"/>
      <c r="O235" s="195"/>
      <c r="P235" s="196">
        <f>SUM(P236:P239)</f>
        <v>0</v>
      </c>
      <c r="Q235" s="195"/>
      <c r="R235" s="196">
        <f>SUM(R236:R239)</f>
        <v>0</v>
      </c>
      <c r="S235" s="195"/>
      <c r="T235" s="197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8" t="s">
        <v>84</v>
      </c>
      <c r="AT235" s="199" t="s">
        <v>75</v>
      </c>
      <c r="AU235" s="199" t="s">
        <v>86</v>
      </c>
      <c r="AY235" s="198" t="s">
        <v>172</v>
      </c>
      <c r="BK235" s="200">
        <f>SUM(BK236:BK239)</f>
        <v>0</v>
      </c>
    </row>
    <row r="236" s="2" customFormat="1" ht="16.5" customHeight="1">
      <c r="A236" s="37"/>
      <c r="B236" s="38"/>
      <c r="C236" s="222" t="s">
        <v>330</v>
      </c>
      <c r="D236" s="222" t="s">
        <v>1057</v>
      </c>
      <c r="E236" s="223" t="s">
        <v>1138</v>
      </c>
      <c r="F236" s="224" t="s">
        <v>1139</v>
      </c>
      <c r="G236" s="225" t="s">
        <v>180</v>
      </c>
      <c r="H236" s="226">
        <v>1</v>
      </c>
      <c r="I236" s="227"/>
      <c r="J236" s="228">
        <f>ROUND(I236*H236,2)</f>
        <v>0</v>
      </c>
      <c r="K236" s="224" t="s">
        <v>181</v>
      </c>
      <c r="L236" s="43"/>
      <c r="M236" s="229" t="s">
        <v>19</v>
      </c>
      <c r="N236" s="230" t="s">
        <v>47</v>
      </c>
      <c r="O236" s="83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184</v>
      </c>
      <c r="AT236" s="215" t="s">
        <v>1057</v>
      </c>
      <c r="AU236" s="215" t="s">
        <v>183</v>
      </c>
      <c r="AY236" s="16" t="s">
        <v>172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84</v>
      </c>
      <c r="BK236" s="216">
        <f>ROUND(I236*H236,2)</f>
        <v>0</v>
      </c>
      <c r="BL236" s="16" t="s">
        <v>184</v>
      </c>
      <c r="BM236" s="215" t="s">
        <v>1236</v>
      </c>
    </row>
    <row r="237" s="2" customFormat="1">
      <c r="A237" s="37"/>
      <c r="B237" s="38"/>
      <c r="C237" s="39"/>
      <c r="D237" s="217" t="s">
        <v>186</v>
      </c>
      <c r="E237" s="39"/>
      <c r="F237" s="218" t="s">
        <v>1141</v>
      </c>
      <c r="G237" s="39"/>
      <c r="H237" s="39"/>
      <c r="I237" s="219"/>
      <c r="J237" s="39"/>
      <c r="K237" s="39"/>
      <c r="L237" s="43"/>
      <c r="M237" s="220"/>
      <c r="N237" s="221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186</v>
      </c>
      <c r="AU237" s="16" t="s">
        <v>183</v>
      </c>
    </row>
    <row r="238" s="2" customFormat="1" ht="16.5" customHeight="1">
      <c r="A238" s="37"/>
      <c r="B238" s="38"/>
      <c r="C238" s="222" t="s">
        <v>332</v>
      </c>
      <c r="D238" s="222" t="s">
        <v>1057</v>
      </c>
      <c r="E238" s="223" t="s">
        <v>1142</v>
      </c>
      <c r="F238" s="224" t="s">
        <v>579</v>
      </c>
      <c r="G238" s="225" t="s">
        <v>180</v>
      </c>
      <c r="H238" s="226">
        <v>0.91000000000000003</v>
      </c>
      <c r="I238" s="227"/>
      <c r="J238" s="228">
        <f>ROUND(I238*H238,2)</f>
        <v>0</v>
      </c>
      <c r="K238" s="224" t="s">
        <v>181</v>
      </c>
      <c r="L238" s="43"/>
      <c r="M238" s="229" t="s">
        <v>19</v>
      </c>
      <c r="N238" s="230" t="s">
        <v>47</v>
      </c>
      <c r="O238" s="83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184</v>
      </c>
      <c r="AT238" s="215" t="s">
        <v>1057</v>
      </c>
      <c r="AU238" s="215" t="s">
        <v>183</v>
      </c>
      <c r="AY238" s="16" t="s">
        <v>172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84</v>
      </c>
      <c r="BK238" s="216">
        <f>ROUND(I238*H238,2)</f>
        <v>0</v>
      </c>
      <c r="BL238" s="16" t="s">
        <v>184</v>
      </c>
      <c r="BM238" s="215" t="s">
        <v>1237</v>
      </c>
    </row>
    <row r="239" s="2" customFormat="1">
      <c r="A239" s="37"/>
      <c r="B239" s="38"/>
      <c r="C239" s="39"/>
      <c r="D239" s="217" t="s">
        <v>186</v>
      </c>
      <c r="E239" s="39"/>
      <c r="F239" s="218" t="s">
        <v>581</v>
      </c>
      <c r="G239" s="39"/>
      <c r="H239" s="39"/>
      <c r="I239" s="219"/>
      <c r="J239" s="39"/>
      <c r="K239" s="39"/>
      <c r="L239" s="43"/>
      <c r="M239" s="220"/>
      <c r="N239" s="221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186</v>
      </c>
      <c r="AU239" s="16" t="s">
        <v>183</v>
      </c>
    </row>
    <row r="240" s="12" customFormat="1" ht="20.88" customHeight="1">
      <c r="A240" s="12"/>
      <c r="B240" s="187"/>
      <c r="C240" s="188"/>
      <c r="D240" s="189" t="s">
        <v>75</v>
      </c>
      <c r="E240" s="201" t="s">
        <v>216</v>
      </c>
      <c r="F240" s="201" t="s">
        <v>243</v>
      </c>
      <c r="G240" s="188"/>
      <c r="H240" s="188"/>
      <c r="I240" s="191"/>
      <c r="J240" s="202">
        <f>BK240</f>
        <v>0</v>
      </c>
      <c r="K240" s="188"/>
      <c r="L240" s="193"/>
      <c r="M240" s="194"/>
      <c r="N240" s="195"/>
      <c r="O240" s="195"/>
      <c r="P240" s="196">
        <f>SUM(P241:P242)</f>
        <v>0</v>
      </c>
      <c r="Q240" s="195"/>
      <c r="R240" s="196">
        <f>SUM(R241:R242)</f>
        <v>0</v>
      </c>
      <c r="S240" s="195"/>
      <c r="T240" s="197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84</v>
      </c>
      <c r="AT240" s="199" t="s">
        <v>75</v>
      </c>
      <c r="AU240" s="199" t="s">
        <v>86</v>
      </c>
      <c r="AY240" s="198" t="s">
        <v>172</v>
      </c>
      <c r="BK240" s="200">
        <f>SUM(BK241:BK242)</f>
        <v>0</v>
      </c>
    </row>
    <row r="241" s="2" customFormat="1" ht="24.15" customHeight="1">
      <c r="A241" s="37"/>
      <c r="B241" s="38"/>
      <c r="C241" s="222" t="s">
        <v>334</v>
      </c>
      <c r="D241" s="222" t="s">
        <v>1057</v>
      </c>
      <c r="E241" s="223" t="s">
        <v>1115</v>
      </c>
      <c r="F241" s="224" t="s">
        <v>264</v>
      </c>
      <c r="G241" s="225" t="s">
        <v>180</v>
      </c>
      <c r="H241" s="226">
        <v>1</v>
      </c>
      <c r="I241" s="227"/>
      <c r="J241" s="228">
        <f>ROUND(I241*H241,2)</f>
        <v>0</v>
      </c>
      <c r="K241" s="224" t="s">
        <v>181</v>
      </c>
      <c r="L241" s="43"/>
      <c r="M241" s="229" t="s">
        <v>19</v>
      </c>
      <c r="N241" s="230" t="s">
        <v>47</v>
      </c>
      <c r="O241" s="83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184</v>
      </c>
      <c r="AT241" s="215" t="s">
        <v>1057</v>
      </c>
      <c r="AU241" s="215" t="s">
        <v>183</v>
      </c>
      <c r="AY241" s="16" t="s">
        <v>172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84</v>
      </c>
      <c r="BK241" s="216">
        <f>ROUND(I241*H241,2)</f>
        <v>0</v>
      </c>
      <c r="BL241" s="16" t="s">
        <v>184</v>
      </c>
      <c r="BM241" s="215" t="s">
        <v>1238</v>
      </c>
    </row>
    <row r="242" s="2" customFormat="1">
      <c r="A242" s="37"/>
      <c r="B242" s="38"/>
      <c r="C242" s="39"/>
      <c r="D242" s="217" t="s">
        <v>186</v>
      </c>
      <c r="E242" s="39"/>
      <c r="F242" s="218" t="s">
        <v>1117</v>
      </c>
      <c r="G242" s="39"/>
      <c r="H242" s="39"/>
      <c r="I242" s="219"/>
      <c r="J242" s="39"/>
      <c r="K242" s="39"/>
      <c r="L242" s="43"/>
      <c r="M242" s="220"/>
      <c r="N242" s="22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186</v>
      </c>
      <c r="AU242" s="16" t="s">
        <v>183</v>
      </c>
    </row>
    <row r="243" s="12" customFormat="1" ht="22.8" customHeight="1">
      <c r="A243" s="12"/>
      <c r="B243" s="187"/>
      <c r="C243" s="188"/>
      <c r="D243" s="189" t="s">
        <v>75</v>
      </c>
      <c r="E243" s="201" t="s">
        <v>1239</v>
      </c>
      <c r="F243" s="201" t="s">
        <v>1240</v>
      </c>
      <c r="G243" s="188"/>
      <c r="H243" s="188"/>
      <c r="I243" s="191"/>
      <c r="J243" s="202">
        <f>BK243</f>
        <v>0</v>
      </c>
      <c r="K243" s="188"/>
      <c r="L243" s="193"/>
      <c r="M243" s="194"/>
      <c r="N243" s="195"/>
      <c r="O243" s="195"/>
      <c r="P243" s="196">
        <f>P244</f>
        <v>0</v>
      </c>
      <c r="Q243" s="195"/>
      <c r="R243" s="196">
        <f>R244</f>
        <v>0</v>
      </c>
      <c r="S243" s="195"/>
      <c r="T243" s="197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8" t="s">
        <v>84</v>
      </c>
      <c r="AT243" s="199" t="s">
        <v>75</v>
      </c>
      <c r="AU243" s="199" t="s">
        <v>84</v>
      </c>
      <c r="AY243" s="198" t="s">
        <v>172</v>
      </c>
      <c r="BK243" s="200">
        <f>BK244</f>
        <v>0</v>
      </c>
    </row>
    <row r="244" s="12" customFormat="1" ht="20.88" customHeight="1">
      <c r="A244" s="12"/>
      <c r="B244" s="187"/>
      <c r="C244" s="188"/>
      <c r="D244" s="189" t="s">
        <v>75</v>
      </c>
      <c r="E244" s="201" t="s">
        <v>387</v>
      </c>
      <c r="F244" s="201" t="s">
        <v>1167</v>
      </c>
      <c r="G244" s="188"/>
      <c r="H244" s="188"/>
      <c r="I244" s="191"/>
      <c r="J244" s="202">
        <f>BK244</f>
        <v>0</v>
      </c>
      <c r="K244" s="188"/>
      <c r="L244" s="193"/>
      <c r="M244" s="194"/>
      <c r="N244" s="195"/>
      <c r="O244" s="195"/>
      <c r="P244" s="196">
        <f>SUM(P245:P248)</f>
        <v>0</v>
      </c>
      <c r="Q244" s="195"/>
      <c r="R244" s="196">
        <f>SUM(R245:R248)</f>
        <v>0</v>
      </c>
      <c r="S244" s="195"/>
      <c r="T244" s="197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8" t="s">
        <v>84</v>
      </c>
      <c r="AT244" s="199" t="s">
        <v>75</v>
      </c>
      <c r="AU244" s="199" t="s">
        <v>86</v>
      </c>
      <c r="AY244" s="198" t="s">
        <v>172</v>
      </c>
      <c r="BK244" s="200">
        <f>SUM(BK245:BK248)</f>
        <v>0</v>
      </c>
    </row>
    <row r="245" s="2" customFormat="1" ht="16.5" customHeight="1">
      <c r="A245" s="37"/>
      <c r="B245" s="38"/>
      <c r="C245" s="222" t="s">
        <v>338</v>
      </c>
      <c r="D245" s="222" t="s">
        <v>1057</v>
      </c>
      <c r="E245" s="223" t="s">
        <v>1176</v>
      </c>
      <c r="F245" s="224" t="s">
        <v>1169</v>
      </c>
      <c r="G245" s="225" t="s">
        <v>180</v>
      </c>
      <c r="H245" s="226">
        <v>1</v>
      </c>
      <c r="I245" s="227"/>
      <c r="J245" s="228">
        <f>ROUND(I245*H245,2)</f>
        <v>0</v>
      </c>
      <c r="K245" s="224" t="s">
        <v>181</v>
      </c>
      <c r="L245" s="43"/>
      <c r="M245" s="229" t="s">
        <v>19</v>
      </c>
      <c r="N245" s="230" t="s">
        <v>47</v>
      </c>
      <c r="O245" s="83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184</v>
      </c>
      <c r="AT245" s="215" t="s">
        <v>1057</v>
      </c>
      <c r="AU245" s="215" t="s">
        <v>183</v>
      </c>
      <c r="AY245" s="16" t="s">
        <v>172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84</v>
      </c>
      <c r="BK245" s="216">
        <f>ROUND(I245*H245,2)</f>
        <v>0</v>
      </c>
      <c r="BL245" s="16" t="s">
        <v>184</v>
      </c>
      <c r="BM245" s="215" t="s">
        <v>1241</v>
      </c>
    </row>
    <row r="246" s="2" customFormat="1">
      <c r="A246" s="37"/>
      <c r="B246" s="38"/>
      <c r="C246" s="39"/>
      <c r="D246" s="217" t="s">
        <v>186</v>
      </c>
      <c r="E246" s="39"/>
      <c r="F246" s="218" t="s">
        <v>416</v>
      </c>
      <c r="G246" s="39"/>
      <c r="H246" s="39"/>
      <c r="I246" s="219"/>
      <c r="J246" s="39"/>
      <c r="K246" s="39"/>
      <c r="L246" s="43"/>
      <c r="M246" s="220"/>
      <c r="N246" s="22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186</v>
      </c>
      <c r="AU246" s="16" t="s">
        <v>183</v>
      </c>
    </row>
    <row r="247" s="2" customFormat="1" ht="16.5" customHeight="1">
      <c r="A247" s="37"/>
      <c r="B247" s="38"/>
      <c r="C247" s="222" t="s">
        <v>345</v>
      </c>
      <c r="D247" s="222" t="s">
        <v>1057</v>
      </c>
      <c r="E247" s="223" t="s">
        <v>1172</v>
      </c>
      <c r="F247" s="224" t="s">
        <v>1169</v>
      </c>
      <c r="G247" s="225" t="s">
        <v>180</v>
      </c>
      <c r="H247" s="226">
        <v>2</v>
      </c>
      <c r="I247" s="227"/>
      <c r="J247" s="228">
        <f>ROUND(I247*H247,2)</f>
        <v>0</v>
      </c>
      <c r="K247" s="224" t="s">
        <v>181</v>
      </c>
      <c r="L247" s="43"/>
      <c r="M247" s="229" t="s">
        <v>19</v>
      </c>
      <c r="N247" s="230" t="s">
        <v>47</v>
      </c>
      <c r="O247" s="83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184</v>
      </c>
      <c r="AT247" s="215" t="s">
        <v>1057</v>
      </c>
      <c r="AU247" s="215" t="s">
        <v>183</v>
      </c>
      <c r="AY247" s="16" t="s">
        <v>172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84</v>
      </c>
      <c r="BK247" s="216">
        <f>ROUND(I247*H247,2)</f>
        <v>0</v>
      </c>
      <c r="BL247" s="16" t="s">
        <v>184</v>
      </c>
      <c r="BM247" s="215" t="s">
        <v>1242</v>
      </c>
    </row>
    <row r="248" s="2" customFormat="1">
      <c r="A248" s="37"/>
      <c r="B248" s="38"/>
      <c r="C248" s="39"/>
      <c r="D248" s="217" t="s">
        <v>186</v>
      </c>
      <c r="E248" s="39"/>
      <c r="F248" s="218" t="s">
        <v>1243</v>
      </c>
      <c r="G248" s="39"/>
      <c r="H248" s="39"/>
      <c r="I248" s="219"/>
      <c r="J248" s="39"/>
      <c r="K248" s="39"/>
      <c r="L248" s="43"/>
      <c r="M248" s="220"/>
      <c r="N248" s="221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186</v>
      </c>
      <c r="AU248" s="16" t="s">
        <v>183</v>
      </c>
    </row>
    <row r="249" s="12" customFormat="1" ht="25.92" customHeight="1">
      <c r="A249" s="12"/>
      <c r="B249" s="187"/>
      <c r="C249" s="188"/>
      <c r="D249" s="189" t="s">
        <v>75</v>
      </c>
      <c r="E249" s="190" t="s">
        <v>502</v>
      </c>
      <c r="F249" s="190" t="s">
        <v>1055</v>
      </c>
      <c r="G249" s="188"/>
      <c r="H249" s="188"/>
      <c r="I249" s="191"/>
      <c r="J249" s="192">
        <f>BK249</f>
        <v>0</v>
      </c>
      <c r="K249" s="188"/>
      <c r="L249" s="193"/>
      <c r="M249" s="194"/>
      <c r="N249" s="195"/>
      <c r="O249" s="195"/>
      <c r="P249" s="196">
        <f>SUM(P250:P253)</f>
        <v>0</v>
      </c>
      <c r="Q249" s="195"/>
      <c r="R249" s="196">
        <f>SUM(R250:R253)</f>
        <v>0</v>
      </c>
      <c r="S249" s="195"/>
      <c r="T249" s="197">
        <f>SUM(T250:T253)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8" t="s">
        <v>84</v>
      </c>
      <c r="AT249" s="199" t="s">
        <v>75</v>
      </c>
      <c r="AU249" s="199" t="s">
        <v>76</v>
      </c>
      <c r="AY249" s="198" t="s">
        <v>172</v>
      </c>
      <c r="BK249" s="200">
        <f>SUM(BK250:BK253)</f>
        <v>0</v>
      </c>
    </row>
    <row r="250" s="2" customFormat="1" ht="16.5" customHeight="1">
      <c r="A250" s="37"/>
      <c r="B250" s="38"/>
      <c r="C250" s="222" t="s">
        <v>350</v>
      </c>
      <c r="D250" s="222" t="s">
        <v>1057</v>
      </c>
      <c r="E250" s="223" t="s">
        <v>1244</v>
      </c>
      <c r="F250" s="224" t="s">
        <v>1059</v>
      </c>
      <c r="G250" s="225" t="s">
        <v>1060</v>
      </c>
      <c r="H250" s="226">
        <v>1</v>
      </c>
      <c r="I250" s="227"/>
      <c r="J250" s="228">
        <f>ROUND(I250*H250,2)</f>
        <v>0</v>
      </c>
      <c r="K250" s="224" t="s">
        <v>181</v>
      </c>
      <c r="L250" s="43"/>
      <c r="M250" s="229" t="s">
        <v>19</v>
      </c>
      <c r="N250" s="230" t="s">
        <v>47</v>
      </c>
      <c r="O250" s="83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184</v>
      </c>
      <c r="AT250" s="215" t="s">
        <v>1057</v>
      </c>
      <c r="AU250" s="215" t="s">
        <v>84</v>
      </c>
      <c r="AY250" s="16" t="s">
        <v>172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84</v>
      </c>
      <c r="BK250" s="216">
        <f>ROUND(I250*H250,2)</f>
        <v>0</v>
      </c>
      <c r="BL250" s="16" t="s">
        <v>184</v>
      </c>
      <c r="BM250" s="215" t="s">
        <v>657</v>
      </c>
    </row>
    <row r="251" s="2" customFormat="1" ht="16.5" customHeight="1">
      <c r="A251" s="37"/>
      <c r="B251" s="38"/>
      <c r="C251" s="222" t="s">
        <v>355</v>
      </c>
      <c r="D251" s="222" t="s">
        <v>1057</v>
      </c>
      <c r="E251" s="223" t="s">
        <v>1245</v>
      </c>
      <c r="F251" s="224" t="s">
        <v>1064</v>
      </c>
      <c r="G251" s="225" t="s">
        <v>1060</v>
      </c>
      <c r="H251" s="226">
        <v>1</v>
      </c>
      <c r="I251" s="227"/>
      <c r="J251" s="228">
        <f>ROUND(I251*H251,2)</f>
        <v>0</v>
      </c>
      <c r="K251" s="224" t="s">
        <v>181</v>
      </c>
      <c r="L251" s="43"/>
      <c r="M251" s="229" t="s">
        <v>19</v>
      </c>
      <c r="N251" s="230" t="s">
        <v>47</v>
      </c>
      <c r="O251" s="83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5" t="s">
        <v>184</v>
      </c>
      <c r="AT251" s="215" t="s">
        <v>1057</v>
      </c>
      <c r="AU251" s="215" t="s">
        <v>84</v>
      </c>
      <c r="AY251" s="16" t="s">
        <v>172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84</v>
      </c>
      <c r="BK251" s="216">
        <f>ROUND(I251*H251,2)</f>
        <v>0</v>
      </c>
      <c r="BL251" s="16" t="s">
        <v>184</v>
      </c>
      <c r="BM251" s="215" t="s">
        <v>663</v>
      </c>
    </row>
    <row r="252" s="2" customFormat="1" ht="16.5" customHeight="1">
      <c r="A252" s="37"/>
      <c r="B252" s="38"/>
      <c r="C252" s="222" t="s">
        <v>357</v>
      </c>
      <c r="D252" s="222" t="s">
        <v>1057</v>
      </c>
      <c r="E252" s="223" t="s">
        <v>1067</v>
      </c>
      <c r="F252" s="224" t="s">
        <v>1068</v>
      </c>
      <c r="G252" s="225" t="s">
        <v>1060</v>
      </c>
      <c r="H252" s="226">
        <v>1</v>
      </c>
      <c r="I252" s="227"/>
      <c r="J252" s="228">
        <f>ROUND(I252*H252,2)</f>
        <v>0</v>
      </c>
      <c r="K252" s="224" t="s">
        <v>181</v>
      </c>
      <c r="L252" s="43"/>
      <c r="M252" s="229" t="s">
        <v>19</v>
      </c>
      <c r="N252" s="230" t="s">
        <v>47</v>
      </c>
      <c r="O252" s="83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5" t="s">
        <v>184</v>
      </c>
      <c r="AT252" s="215" t="s">
        <v>1057</v>
      </c>
      <c r="AU252" s="215" t="s">
        <v>84</v>
      </c>
      <c r="AY252" s="16" t="s">
        <v>172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84</v>
      </c>
      <c r="BK252" s="216">
        <f>ROUND(I252*H252,2)</f>
        <v>0</v>
      </c>
      <c r="BL252" s="16" t="s">
        <v>184</v>
      </c>
      <c r="BM252" s="215" t="s">
        <v>1246</v>
      </c>
    </row>
    <row r="253" s="2" customFormat="1" ht="16.5" customHeight="1">
      <c r="A253" s="37"/>
      <c r="B253" s="38"/>
      <c r="C253" s="222" t="s">
        <v>361</v>
      </c>
      <c r="D253" s="222" t="s">
        <v>1057</v>
      </c>
      <c r="E253" s="223" t="s">
        <v>1071</v>
      </c>
      <c r="F253" s="224" t="s">
        <v>1072</v>
      </c>
      <c r="G253" s="225" t="s">
        <v>1060</v>
      </c>
      <c r="H253" s="226">
        <v>1</v>
      </c>
      <c r="I253" s="227"/>
      <c r="J253" s="228">
        <f>ROUND(I253*H253,2)</f>
        <v>0</v>
      </c>
      <c r="K253" s="224" t="s">
        <v>181</v>
      </c>
      <c r="L253" s="43"/>
      <c r="M253" s="231" t="s">
        <v>19</v>
      </c>
      <c r="N253" s="232" t="s">
        <v>47</v>
      </c>
      <c r="O253" s="233"/>
      <c r="P253" s="234">
        <f>O253*H253</f>
        <v>0</v>
      </c>
      <c r="Q253" s="234">
        <v>0</v>
      </c>
      <c r="R253" s="234">
        <f>Q253*H253</f>
        <v>0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184</v>
      </c>
      <c r="AT253" s="215" t="s">
        <v>1057</v>
      </c>
      <c r="AU253" s="215" t="s">
        <v>84</v>
      </c>
      <c r="AY253" s="16" t="s">
        <v>172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84</v>
      </c>
      <c r="BK253" s="216">
        <f>ROUND(I253*H253,2)</f>
        <v>0</v>
      </c>
      <c r="BL253" s="16" t="s">
        <v>184</v>
      </c>
      <c r="BM253" s="215" t="s">
        <v>1247</v>
      </c>
    </row>
    <row r="254" s="2" customFormat="1" ht="6.96" customHeight="1">
      <c r="A254" s="37"/>
      <c r="B254" s="58"/>
      <c r="C254" s="59"/>
      <c r="D254" s="59"/>
      <c r="E254" s="59"/>
      <c r="F254" s="59"/>
      <c r="G254" s="59"/>
      <c r="H254" s="59"/>
      <c r="I254" s="59"/>
      <c r="J254" s="59"/>
      <c r="K254" s="59"/>
      <c r="L254" s="43"/>
      <c r="M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</row>
  </sheetData>
  <sheetProtection sheet="1" autoFilter="0" formatColumns="0" formatRows="0" objects="1" scenarios="1" spinCount="100000" saltValue="OcqG6rmL/+5+BvsjOqfL+k/EskTHeMVoIcvrbY+JgEs+JlEtvASfF3zkT8A95ZZItNIRyH6mo08o5eUsx4u7DA==" hashValue="uQZvmZjI8B9VjPm3nLRAZPJviOEjzZPxoSeIuWxpHc29EMmsbX5OuOQmPLdMChc6qzxOa85apN8zHcrRpgVw0A==" algorithmName="SHA-512" password="CC35"/>
  <autoFilter ref="C116:K253"/>
  <mergeCells count="9">
    <mergeCell ref="E7:H7"/>
    <mergeCell ref="E9:H9"/>
    <mergeCell ref="E18:H18"/>
    <mergeCell ref="E27:H27"/>
    <mergeCell ref="E48:H48"/>
    <mergeCell ref="E50:H50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1248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1249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1250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1251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1252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1253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1254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1255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1256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1257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1258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83</v>
      </c>
      <c r="F18" s="247" t="s">
        <v>1259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1260</v>
      </c>
      <c r="F19" s="247" t="s">
        <v>1261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1262</v>
      </c>
      <c r="F20" s="247" t="s">
        <v>1263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1264</v>
      </c>
      <c r="F21" s="247" t="s">
        <v>1265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1266</v>
      </c>
      <c r="F22" s="247" t="s">
        <v>1267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1268</v>
      </c>
      <c r="F23" s="247" t="s">
        <v>1269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1270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1271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1272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1273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1274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1275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1276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1277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1278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158</v>
      </c>
      <c r="F36" s="247"/>
      <c r="G36" s="247" t="s">
        <v>1279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1280</v>
      </c>
      <c r="F37" s="247"/>
      <c r="G37" s="247" t="s">
        <v>1281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57</v>
      </c>
      <c r="F38" s="247"/>
      <c r="G38" s="247" t="s">
        <v>1282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58</v>
      </c>
      <c r="F39" s="247"/>
      <c r="G39" s="247" t="s">
        <v>1283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159</v>
      </c>
      <c r="F40" s="247"/>
      <c r="G40" s="247" t="s">
        <v>1284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160</v>
      </c>
      <c r="F41" s="247"/>
      <c r="G41" s="247" t="s">
        <v>1285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1286</v>
      </c>
      <c r="F42" s="247"/>
      <c r="G42" s="247" t="s">
        <v>1287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1288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1289</v>
      </c>
      <c r="F44" s="247"/>
      <c r="G44" s="247" t="s">
        <v>1290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162</v>
      </c>
      <c r="F45" s="247"/>
      <c r="G45" s="247" t="s">
        <v>1291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1292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1293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1294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1295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1296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1297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1298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1299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1300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1301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1302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1303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1304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1305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1306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1307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1308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1309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1310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1311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1312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1313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1314</v>
      </c>
      <c r="D76" s="265"/>
      <c r="E76" s="265"/>
      <c r="F76" s="265" t="s">
        <v>1315</v>
      </c>
      <c r="G76" s="266"/>
      <c r="H76" s="265" t="s">
        <v>58</v>
      </c>
      <c r="I76" s="265" t="s">
        <v>61</v>
      </c>
      <c r="J76" s="265" t="s">
        <v>1316</v>
      </c>
      <c r="K76" s="264"/>
    </row>
    <row r="77" s="1" customFormat="1" ht="17.25" customHeight="1">
      <c r="B77" s="262"/>
      <c r="C77" s="267" t="s">
        <v>1317</v>
      </c>
      <c r="D77" s="267"/>
      <c r="E77" s="267"/>
      <c r="F77" s="268" t="s">
        <v>1318</v>
      </c>
      <c r="G77" s="269"/>
      <c r="H77" s="267"/>
      <c r="I77" s="267"/>
      <c r="J77" s="267" t="s">
        <v>1319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57</v>
      </c>
      <c r="D79" s="272"/>
      <c r="E79" s="272"/>
      <c r="F79" s="273" t="s">
        <v>1320</v>
      </c>
      <c r="G79" s="274"/>
      <c r="H79" s="250" t="s">
        <v>1321</v>
      </c>
      <c r="I79" s="250" t="s">
        <v>1322</v>
      </c>
      <c r="J79" s="250">
        <v>20</v>
      </c>
      <c r="K79" s="264"/>
    </row>
    <row r="80" s="1" customFormat="1" ht="15" customHeight="1">
      <c r="B80" s="262"/>
      <c r="C80" s="250" t="s">
        <v>1323</v>
      </c>
      <c r="D80" s="250"/>
      <c r="E80" s="250"/>
      <c r="F80" s="273" t="s">
        <v>1320</v>
      </c>
      <c r="G80" s="274"/>
      <c r="H80" s="250" t="s">
        <v>1324</v>
      </c>
      <c r="I80" s="250" t="s">
        <v>1322</v>
      </c>
      <c r="J80" s="250">
        <v>120</v>
      </c>
      <c r="K80" s="264"/>
    </row>
    <row r="81" s="1" customFormat="1" ht="15" customHeight="1">
      <c r="B81" s="275"/>
      <c r="C81" s="250" t="s">
        <v>1325</v>
      </c>
      <c r="D81" s="250"/>
      <c r="E81" s="250"/>
      <c r="F81" s="273" t="s">
        <v>1326</v>
      </c>
      <c r="G81" s="274"/>
      <c r="H81" s="250" t="s">
        <v>1327</v>
      </c>
      <c r="I81" s="250" t="s">
        <v>1322</v>
      </c>
      <c r="J81" s="250">
        <v>50</v>
      </c>
      <c r="K81" s="264"/>
    </row>
    <row r="82" s="1" customFormat="1" ht="15" customHeight="1">
      <c r="B82" s="275"/>
      <c r="C82" s="250" t="s">
        <v>1328</v>
      </c>
      <c r="D82" s="250"/>
      <c r="E82" s="250"/>
      <c r="F82" s="273" t="s">
        <v>1320</v>
      </c>
      <c r="G82" s="274"/>
      <c r="H82" s="250" t="s">
        <v>1329</v>
      </c>
      <c r="I82" s="250" t="s">
        <v>1330</v>
      </c>
      <c r="J82" s="250"/>
      <c r="K82" s="264"/>
    </row>
    <row r="83" s="1" customFormat="1" ht="15" customHeight="1">
      <c r="B83" s="275"/>
      <c r="C83" s="276" t="s">
        <v>1331</v>
      </c>
      <c r="D83" s="276"/>
      <c r="E83" s="276"/>
      <c r="F83" s="277" t="s">
        <v>1326</v>
      </c>
      <c r="G83" s="276"/>
      <c r="H83" s="276" t="s">
        <v>1332</v>
      </c>
      <c r="I83" s="276" t="s">
        <v>1322</v>
      </c>
      <c r="J83" s="276">
        <v>15</v>
      </c>
      <c r="K83" s="264"/>
    </row>
    <row r="84" s="1" customFormat="1" ht="15" customHeight="1">
      <c r="B84" s="275"/>
      <c r="C84" s="276" t="s">
        <v>1333</v>
      </c>
      <c r="D84" s="276"/>
      <c r="E84" s="276"/>
      <c r="F84" s="277" t="s">
        <v>1326</v>
      </c>
      <c r="G84" s="276"/>
      <c r="H84" s="276" t="s">
        <v>1334</v>
      </c>
      <c r="I84" s="276" t="s">
        <v>1322</v>
      </c>
      <c r="J84" s="276">
        <v>15</v>
      </c>
      <c r="K84" s="264"/>
    </row>
    <row r="85" s="1" customFormat="1" ht="15" customHeight="1">
      <c r="B85" s="275"/>
      <c r="C85" s="276" t="s">
        <v>1335</v>
      </c>
      <c r="D85" s="276"/>
      <c r="E85" s="276"/>
      <c r="F85" s="277" t="s">
        <v>1326</v>
      </c>
      <c r="G85" s="276"/>
      <c r="H85" s="276" t="s">
        <v>1336</v>
      </c>
      <c r="I85" s="276" t="s">
        <v>1322</v>
      </c>
      <c r="J85" s="276">
        <v>20</v>
      </c>
      <c r="K85" s="264"/>
    </row>
    <row r="86" s="1" customFormat="1" ht="15" customHeight="1">
      <c r="B86" s="275"/>
      <c r="C86" s="276" t="s">
        <v>1337</v>
      </c>
      <c r="D86" s="276"/>
      <c r="E86" s="276"/>
      <c r="F86" s="277" t="s">
        <v>1326</v>
      </c>
      <c r="G86" s="276"/>
      <c r="H86" s="276" t="s">
        <v>1338</v>
      </c>
      <c r="I86" s="276" t="s">
        <v>1322</v>
      </c>
      <c r="J86" s="276">
        <v>20</v>
      </c>
      <c r="K86" s="264"/>
    </row>
    <row r="87" s="1" customFormat="1" ht="15" customHeight="1">
      <c r="B87" s="275"/>
      <c r="C87" s="250" t="s">
        <v>1339</v>
      </c>
      <c r="D87" s="250"/>
      <c r="E87" s="250"/>
      <c r="F87" s="273" t="s">
        <v>1326</v>
      </c>
      <c r="G87" s="274"/>
      <c r="H87" s="250" t="s">
        <v>1340</v>
      </c>
      <c r="I87" s="250" t="s">
        <v>1322</v>
      </c>
      <c r="J87" s="250">
        <v>50</v>
      </c>
      <c r="K87" s="264"/>
    </row>
    <row r="88" s="1" customFormat="1" ht="15" customHeight="1">
      <c r="B88" s="275"/>
      <c r="C88" s="250" t="s">
        <v>1341</v>
      </c>
      <c r="D88" s="250"/>
      <c r="E88" s="250"/>
      <c r="F88" s="273" t="s">
        <v>1326</v>
      </c>
      <c r="G88" s="274"/>
      <c r="H88" s="250" t="s">
        <v>1342</v>
      </c>
      <c r="I88" s="250" t="s">
        <v>1322</v>
      </c>
      <c r="J88" s="250">
        <v>20</v>
      </c>
      <c r="K88" s="264"/>
    </row>
    <row r="89" s="1" customFormat="1" ht="15" customHeight="1">
      <c r="B89" s="275"/>
      <c r="C89" s="250" t="s">
        <v>1343</v>
      </c>
      <c r="D89" s="250"/>
      <c r="E89" s="250"/>
      <c r="F89" s="273" t="s">
        <v>1326</v>
      </c>
      <c r="G89" s="274"/>
      <c r="H89" s="250" t="s">
        <v>1344</v>
      </c>
      <c r="I89" s="250" t="s">
        <v>1322</v>
      </c>
      <c r="J89" s="250">
        <v>20</v>
      </c>
      <c r="K89" s="264"/>
    </row>
    <row r="90" s="1" customFormat="1" ht="15" customHeight="1">
      <c r="B90" s="275"/>
      <c r="C90" s="250" t="s">
        <v>1345</v>
      </c>
      <c r="D90" s="250"/>
      <c r="E90" s="250"/>
      <c r="F90" s="273" t="s">
        <v>1326</v>
      </c>
      <c r="G90" s="274"/>
      <c r="H90" s="250" t="s">
        <v>1346</v>
      </c>
      <c r="I90" s="250" t="s">
        <v>1322</v>
      </c>
      <c r="J90" s="250">
        <v>50</v>
      </c>
      <c r="K90" s="264"/>
    </row>
    <row r="91" s="1" customFormat="1" ht="15" customHeight="1">
      <c r="B91" s="275"/>
      <c r="C91" s="250" t="s">
        <v>1347</v>
      </c>
      <c r="D91" s="250"/>
      <c r="E91" s="250"/>
      <c r="F91" s="273" t="s">
        <v>1326</v>
      </c>
      <c r="G91" s="274"/>
      <c r="H91" s="250" t="s">
        <v>1347</v>
      </c>
      <c r="I91" s="250" t="s">
        <v>1322</v>
      </c>
      <c r="J91" s="250">
        <v>50</v>
      </c>
      <c r="K91" s="264"/>
    </row>
    <row r="92" s="1" customFormat="1" ht="15" customHeight="1">
      <c r="B92" s="275"/>
      <c r="C92" s="250" t="s">
        <v>1348</v>
      </c>
      <c r="D92" s="250"/>
      <c r="E92" s="250"/>
      <c r="F92" s="273" t="s">
        <v>1326</v>
      </c>
      <c r="G92" s="274"/>
      <c r="H92" s="250" t="s">
        <v>1349</v>
      </c>
      <c r="I92" s="250" t="s">
        <v>1322</v>
      </c>
      <c r="J92" s="250">
        <v>255</v>
      </c>
      <c r="K92" s="264"/>
    </row>
    <row r="93" s="1" customFormat="1" ht="15" customHeight="1">
      <c r="B93" s="275"/>
      <c r="C93" s="250" t="s">
        <v>1350</v>
      </c>
      <c r="D93" s="250"/>
      <c r="E93" s="250"/>
      <c r="F93" s="273" t="s">
        <v>1320</v>
      </c>
      <c r="G93" s="274"/>
      <c r="H93" s="250" t="s">
        <v>1351</v>
      </c>
      <c r="I93" s="250" t="s">
        <v>1352</v>
      </c>
      <c r="J93" s="250"/>
      <c r="K93" s="264"/>
    </row>
    <row r="94" s="1" customFormat="1" ht="15" customHeight="1">
      <c r="B94" s="275"/>
      <c r="C94" s="250" t="s">
        <v>1353</v>
      </c>
      <c r="D94" s="250"/>
      <c r="E94" s="250"/>
      <c r="F94" s="273" t="s">
        <v>1320</v>
      </c>
      <c r="G94" s="274"/>
      <c r="H94" s="250" t="s">
        <v>1354</v>
      </c>
      <c r="I94" s="250" t="s">
        <v>1355</v>
      </c>
      <c r="J94" s="250"/>
      <c r="K94" s="264"/>
    </row>
    <row r="95" s="1" customFormat="1" ht="15" customHeight="1">
      <c r="B95" s="275"/>
      <c r="C95" s="250" t="s">
        <v>1356</v>
      </c>
      <c r="D95" s="250"/>
      <c r="E95" s="250"/>
      <c r="F95" s="273" t="s">
        <v>1320</v>
      </c>
      <c r="G95" s="274"/>
      <c r="H95" s="250" t="s">
        <v>1356</v>
      </c>
      <c r="I95" s="250" t="s">
        <v>1355</v>
      </c>
      <c r="J95" s="250"/>
      <c r="K95" s="264"/>
    </row>
    <row r="96" s="1" customFormat="1" ht="15" customHeight="1">
      <c r="B96" s="275"/>
      <c r="C96" s="250" t="s">
        <v>42</v>
      </c>
      <c r="D96" s="250"/>
      <c r="E96" s="250"/>
      <c r="F96" s="273" t="s">
        <v>1320</v>
      </c>
      <c r="G96" s="274"/>
      <c r="H96" s="250" t="s">
        <v>1357</v>
      </c>
      <c r="I96" s="250" t="s">
        <v>1355</v>
      </c>
      <c r="J96" s="250"/>
      <c r="K96" s="264"/>
    </row>
    <row r="97" s="1" customFormat="1" ht="15" customHeight="1">
      <c r="B97" s="275"/>
      <c r="C97" s="250" t="s">
        <v>52</v>
      </c>
      <c r="D97" s="250"/>
      <c r="E97" s="250"/>
      <c r="F97" s="273" t="s">
        <v>1320</v>
      </c>
      <c r="G97" s="274"/>
      <c r="H97" s="250" t="s">
        <v>1358</v>
      </c>
      <c r="I97" s="250" t="s">
        <v>1355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1359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1314</v>
      </c>
      <c r="D103" s="265"/>
      <c r="E103" s="265"/>
      <c r="F103" s="265" t="s">
        <v>1315</v>
      </c>
      <c r="G103" s="266"/>
      <c r="H103" s="265" t="s">
        <v>58</v>
      </c>
      <c r="I103" s="265" t="s">
        <v>61</v>
      </c>
      <c r="J103" s="265" t="s">
        <v>1316</v>
      </c>
      <c r="K103" s="264"/>
    </row>
    <row r="104" s="1" customFormat="1" ht="17.25" customHeight="1">
      <c r="B104" s="262"/>
      <c r="C104" s="267" t="s">
        <v>1317</v>
      </c>
      <c r="D104" s="267"/>
      <c r="E104" s="267"/>
      <c r="F104" s="268" t="s">
        <v>1318</v>
      </c>
      <c r="G104" s="269"/>
      <c r="H104" s="267"/>
      <c r="I104" s="267"/>
      <c r="J104" s="267" t="s">
        <v>1319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57</v>
      </c>
      <c r="D106" s="272"/>
      <c r="E106" s="272"/>
      <c r="F106" s="273" t="s">
        <v>1320</v>
      </c>
      <c r="G106" s="250"/>
      <c r="H106" s="250" t="s">
        <v>1360</v>
      </c>
      <c r="I106" s="250" t="s">
        <v>1322</v>
      </c>
      <c r="J106" s="250">
        <v>20</v>
      </c>
      <c r="K106" s="264"/>
    </row>
    <row r="107" s="1" customFormat="1" ht="15" customHeight="1">
      <c r="B107" s="262"/>
      <c r="C107" s="250" t="s">
        <v>1323</v>
      </c>
      <c r="D107" s="250"/>
      <c r="E107" s="250"/>
      <c r="F107" s="273" t="s">
        <v>1320</v>
      </c>
      <c r="G107" s="250"/>
      <c r="H107" s="250" t="s">
        <v>1360</v>
      </c>
      <c r="I107" s="250" t="s">
        <v>1322</v>
      </c>
      <c r="J107" s="250">
        <v>120</v>
      </c>
      <c r="K107" s="264"/>
    </row>
    <row r="108" s="1" customFormat="1" ht="15" customHeight="1">
      <c r="B108" s="275"/>
      <c r="C108" s="250" t="s">
        <v>1325</v>
      </c>
      <c r="D108" s="250"/>
      <c r="E108" s="250"/>
      <c r="F108" s="273" t="s">
        <v>1326</v>
      </c>
      <c r="G108" s="250"/>
      <c r="H108" s="250" t="s">
        <v>1360</v>
      </c>
      <c r="I108" s="250" t="s">
        <v>1322</v>
      </c>
      <c r="J108" s="250">
        <v>50</v>
      </c>
      <c r="K108" s="264"/>
    </row>
    <row r="109" s="1" customFormat="1" ht="15" customHeight="1">
      <c r="B109" s="275"/>
      <c r="C109" s="250" t="s">
        <v>1328</v>
      </c>
      <c r="D109" s="250"/>
      <c r="E109" s="250"/>
      <c r="F109" s="273" t="s">
        <v>1320</v>
      </c>
      <c r="G109" s="250"/>
      <c r="H109" s="250" t="s">
        <v>1360</v>
      </c>
      <c r="I109" s="250" t="s">
        <v>1330</v>
      </c>
      <c r="J109" s="250"/>
      <c r="K109" s="264"/>
    </row>
    <row r="110" s="1" customFormat="1" ht="15" customHeight="1">
      <c r="B110" s="275"/>
      <c r="C110" s="250" t="s">
        <v>1339</v>
      </c>
      <c r="D110" s="250"/>
      <c r="E110" s="250"/>
      <c r="F110" s="273" t="s">
        <v>1326</v>
      </c>
      <c r="G110" s="250"/>
      <c r="H110" s="250" t="s">
        <v>1360</v>
      </c>
      <c r="I110" s="250" t="s">
        <v>1322</v>
      </c>
      <c r="J110" s="250">
        <v>50</v>
      </c>
      <c r="K110" s="264"/>
    </row>
    <row r="111" s="1" customFormat="1" ht="15" customHeight="1">
      <c r="B111" s="275"/>
      <c r="C111" s="250" t="s">
        <v>1347</v>
      </c>
      <c r="D111" s="250"/>
      <c r="E111" s="250"/>
      <c r="F111" s="273" t="s">
        <v>1326</v>
      </c>
      <c r="G111" s="250"/>
      <c r="H111" s="250" t="s">
        <v>1360</v>
      </c>
      <c r="I111" s="250" t="s">
        <v>1322</v>
      </c>
      <c r="J111" s="250">
        <v>50</v>
      </c>
      <c r="K111" s="264"/>
    </row>
    <row r="112" s="1" customFormat="1" ht="15" customHeight="1">
      <c r="B112" s="275"/>
      <c r="C112" s="250" t="s">
        <v>1345</v>
      </c>
      <c r="D112" s="250"/>
      <c r="E112" s="250"/>
      <c r="F112" s="273" t="s">
        <v>1326</v>
      </c>
      <c r="G112" s="250"/>
      <c r="H112" s="250" t="s">
        <v>1360</v>
      </c>
      <c r="I112" s="250" t="s">
        <v>1322</v>
      </c>
      <c r="J112" s="250">
        <v>50</v>
      </c>
      <c r="K112" s="264"/>
    </row>
    <row r="113" s="1" customFormat="1" ht="15" customHeight="1">
      <c r="B113" s="275"/>
      <c r="C113" s="250" t="s">
        <v>57</v>
      </c>
      <c r="D113" s="250"/>
      <c r="E113" s="250"/>
      <c r="F113" s="273" t="s">
        <v>1320</v>
      </c>
      <c r="G113" s="250"/>
      <c r="H113" s="250" t="s">
        <v>1361</v>
      </c>
      <c r="I113" s="250" t="s">
        <v>1322</v>
      </c>
      <c r="J113" s="250">
        <v>20</v>
      </c>
      <c r="K113" s="264"/>
    </row>
    <row r="114" s="1" customFormat="1" ht="15" customHeight="1">
      <c r="B114" s="275"/>
      <c r="C114" s="250" t="s">
        <v>1362</v>
      </c>
      <c r="D114" s="250"/>
      <c r="E114" s="250"/>
      <c r="F114" s="273" t="s">
        <v>1320</v>
      </c>
      <c r="G114" s="250"/>
      <c r="H114" s="250" t="s">
        <v>1363</v>
      </c>
      <c r="I114" s="250" t="s">
        <v>1322</v>
      </c>
      <c r="J114" s="250">
        <v>120</v>
      </c>
      <c r="K114" s="264"/>
    </row>
    <row r="115" s="1" customFormat="1" ht="15" customHeight="1">
      <c r="B115" s="275"/>
      <c r="C115" s="250" t="s">
        <v>42</v>
      </c>
      <c r="D115" s="250"/>
      <c r="E115" s="250"/>
      <c r="F115" s="273" t="s">
        <v>1320</v>
      </c>
      <c r="G115" s="250"/>
      <c r="H115" s="250" t="s">
        <v>1364</v>
      </c>
      <c r="I115" s="250" t="s">
        <v>1355</v>
      </c>
      <c r="J115" s="250"/>
      <c r="K115" s="264"/>
    </row>
    <row r="116" s="1" customFormat="1" ht="15" customHeight="1">
      <c r="B116" s="275"/>
      <c r="C116" s="250" t="s">
        <v>52</v>
      </c>
      <c r="D116" s="250"/>
      <c r="E116" s="250"/>
      <c r="F116" s="273" t="s">
        <v>1320</v>
      </c>
      <c r="G116" s="250"/>
      <c r="H116" s="250" t="s">
        <v>1365</v>
      </c>
      <c r="I116" s="250" t="s">
        <v>1355</v>
      </c>
      <c r="J116" s="250"/>
      <c r="K116" s="264"/>
    </row>
    <row r="117" s="1" customFormat="1" ht="15" customHeight="1">
      <c r="B117" s="275"/>
      <c r="C117" s="250" t="s">
        <v>61</v>
      </c>
      <c r="D117" s="250"/>
      <c r="E117" s="250"/>
      <c r="F117" s="273" t="s">
        <v>1320</v>
      </c>
      <c r="G117" s="250"/>
      <c r="H117" s="250" t="s">
        <v>1366</v>
      </c>
      <c r="I117" s="250" t="s">
        <v>1367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1368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1314</v>
      </c>
      <c r="D123" s="265"/>
      <c r="E123" s="265"/>
      <c r="F123" s="265" t="s">
        <v>1315</v>
      </c>
      <c r="G123" s="266"/>
      <c r="H123" s="265" t="s">
        <v>58</v>
      </c>
      <c r="I123" s="265" t="s">
        <v>61</v>
      </c>
      <c r="J123" s="265" t="s">
        <v>1316</v>
      </c>
      <c r="K123" s="294"/>
    </row>
    <row r="124" s="1" customFormat="1" ht="17.25" customHeight="1">
      <c r="B124" s="293"/>
      <c r="C124" s="267" t="s">
        <v>1317</v>
      </c>
      <c r="D124" s="267"/>
      <c r="E124" s="267"/>
      <c r="F124" s="268" t="s">
        <v>1318</v>
      </c>
      <c r="G124" s="269"/>
      <c r="H124" s="267"/>
      <c r="I124" s="267"/>
      <c r="J124" s="267" t="s">
        <v>1319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1323</v>
      </c>
      <c r="D126" s="272"/>
      <c r="E126" s="272"/>
      <c r="F126" s="273" t="s">
        <v>1320</v>
      </c>
      <c r="G126" s="250"/>
      <c r="H126" s="250" t="s">
        <v>1360</v>
      </c>
      <c r="I126" s="250" t="s">
        <v>1322</v>
      </c>
      <c r="J126" s="250">
        <v>120</v>
      </c>
      <c r="K126" s="298"/>
    </row>
    <row r="127" s="1" customFormat="1" ht="15" customHeight="1">
      <c r="B127" s="295"/>
      <c r="C127" s="250" t="s">
        <v>1369</v>
      </c>
      <c r="D127" s="250"/>
      <c r="E127" s="250"/>
      <c r="F127" s="273" t="s">
        <v>1320</v>
      </c>
      <c r="G127" s="250"/>
      <c r="H127" s="250" t="s">
        <v>1370</v>
      </c>
      <c r="I127" s="250" t="s">
        <v>1322</v>
      </c>
      <c r="J127" s="250" t="s">
        <v>1371</v>
      </c>
      <c r="K127" s="298"/>
    </row>
    <row r="128" s="1" customFormat="1" ht="15" customHeight="1">
      <c r="B128" s="295"/>
      <c r="C128" s="250" t="s">
        <v>1268</v>
      </c>
      <c r="D128" s="250"/>
      <c r="E128" s="250"/>
      <c r="F128" s="273" t="s">
        <v>1320</v>
      </c>
      <c r="G128" s="250"/>
      <c r="H128" s="250" t="s">
        <v>1372</v>
      </c>
      <c r="I128" s="250" t="s">
        <v>1322</v>
      </c>
      <c r="J128" s="250" t="s">
        <v>1371</v>
      </c>
      <c r="K128" s="298"/>
    </row>
    <row r="129" s="1" customFormat="1" ht="15" customHeight="1">
      <c r="B129" s="295"/>
      <c r="C129" s="250" t="s">
        <v>1331</v>
      </c>
      <c r="D129" s="250"/>
      <c r="E129" s="250"/>
      <c r="F129" s="273" t="s">
        <v>1326</v>
      </c>
      <c r="G129" s="250"/>
      <c r="H129" s="250" t="s">
        <v>1332</v>
      </c>
      <c r="I129" s="250" t="s">
        <v>1322</v>
      </c>
      <c r="J129" s="250">
        <v>15</v>
      </c>
      <c r="K129" s="298"/>
    </row>
    <row r="130" s="1" customFormat="1" ht="15" customHeight="1">
      <c r="B130" s="295"/>
      <c r="C130" s="276" t="s">
        <v>1333</v>
      </c>
      <c r="D130" s="276"/>
      <c r="E130" s="276"/>
      <c r="F130" s="277" t="s">
        <v>1326</v>
      </c>
      <c r="G130" s="276"/>
      <c r="H130" s="276" t="s">
        <v>1334</v>
      </c>
      <c r="I130" s="276" t="s">
        <v>1322</v>
      </c>
      <c r="J130" s="276">
        <v>15</v>
      </c>
      <c r="K130" s="298"/>
    </row>
    <row r="131" s="1" customFormat="1" ht="15" customHeight="1">
      <c r="B131" s="295"/>
      <c r="C131" s="276" t="s">
        <v>1335</v>
      </c>
      <c r="D131" s="276"/>
      <c r="E131" s="276"/>
      <c r="F131" s="277" t="s">
        <v>1326</v>
      </c>
      <c r="G131" s="276"/>
      <c r="H131" s="276" t="s">
        <v>1336</v>
      </c>
      <c r="I131" s="276" t="s">
        <v>1322</v>
      </c>
      <c r="J131" s="276">
        <v>20</v>
      </c>
      <c r="K131" s="298"/>
    </row>
    <row r="132" s="1" customFormat="1" ht="15" customHeight="1">
      <c r="B132" s="295"/>
      <c r="C132" s="276" t="s">
        <v>1337</v>
      </c>
      <c r="D132" s="276"/>
      <c r="E132" s="276"/>
      <c r="F132" s="277" t="s">
        <v>1326</v>
      </c>
      <c r="G132" s="276"/>
      <c r="H132" s="276" t="s">
        <v>1338</v>
      </c>
      <c r="I132" s="276" t="s">
        <v>1322</v>
      </c>
      <c r="J132" s="276">
        <v>20</v>
      </c>
      <c r="K132" s="298"/>
    </row>
    <row r="133" s="1" customFormat="1" ht="15" customHeight="1">
      <c r="B133" s="295"/>
      <c r="C133" s="250" t="s">
        <v>1325</v>
      </c>
      <c r="D133" s="250"/>
      <c r="E133" s="250"/>
      <c r="F133" s="273" t="s">
        <v>1326</v>
      </c>
      <c r="G133" s="250"/>
      <c r="H133" s="250" t="s">
        <v>1360</v>
      </c>
      <c r="I133" s="250" t="s">
        <v>1322</v>
      </c>
      <c r="J133" s="250">
        <v>50</v>
      </c>
      <c r="K133" s="298"/>
    </row>
    <row r="134" s="1" customFormat="1" ht="15" customHeight="1">
      <c r="B134" s="295"/>
      <c r="C134" s="250" t="s">
        <v>1339</v>
      </c>
      <c r="D134" s="250"/>
      <c r="E134" s="250"/>
      <c r="F134" s="273" t="s">
        <v>1326</v>
      </c>
      <c r="G134" s="250"/>
      <c r="H134" s="250" t="s">
        <v>1360</v>
      </c>
      <c r="I134" s="250" t="s">
        <v>1322</v>
      </c>
      <c r="J134" s="250">
        <v>50</v>
      </c>
      <c r="K134" s="298"/>
    </row>
    <row r="135" s="1" customFormat="1" ht="15" customHeight="1">
      <c r="B135" s="295"/>
      <c r="C135" s="250" t="s">
        <v>1345</v>
      </c>
      <c r="D135" s="250"/>
      <c r="E135" s="250"/>
      <c r="F135" s="273" t="s">
        <v>1326</v>
      </c>
      <c r="G135" s="250"/>
      <c r="H135" s="250" t="s">
        <v>1360</v>
      </c>
      <c r="I135" s="250" t="s">
        <v>1322</v>
      </c>
      <c r="J135" s="250">
        <v>50</v>
      </c>
      <c r="K135" s="298"/>
    </row>
    <row r="136" s="1" customFormat="1" ht="15" customHeight="1">
      <c r="B136" s="295"/>
      <c r="C136" s="250" t="s">
        <v>1347</v>
      </c>
      <c r="D136" s="250"/>
      <c r="E136" s="250"/>
      <c r="F136" s="273" t="s">
        <v>1326</v>
      </c>
      <c r="G136" s="250"/>
      <c r="H136" s="250" t="s">
        <v>1360</v>
      </c>
      <c r="I136" s="250" t="s">
        <v>1322</v>
      </c>
      <c r="J136" s="250">
        <v>50</v>
      </c>
      <c r="K136" s="298"/>
    </row>
    <row r="137" s="1" customFormat="1" ht="15" customHeight="1">
      <c r="B137" s="295"/>
      <c r="C137" s="250" t="s">
        <v>1348</v>
      </c>
      <c r="D137" s="250"/>
      <c r="E137" s="250"/>
      <c r="F137" s="273" t="s">
        <v>1326</v>
      </c>
      <c r="G137" s="250"/>
      <c r="H137" s="250" t="s">
        <v>1373</v>
      </c>
      <c r="I137" s="250" t="s">
        <v>1322</v>
      </c>
      <c r="J137" s="250">
        <v>255</v>
      </c>
      <c r="K137" s="298"/>
    </row>
    <row r="138" s="1" customFormat="1" ht="15" customHeight="1">
      <c r="B138" s="295"/>
      <c r="C138" s="250" t="s">
        <v>1350</v>
      </c>
      <c r="D138" s="250"/>
      <c r="E138" s="250"/>
      <c r="F138" s="273" t="s">
        <v>1320</v>
      </c>
      <c r="G138" s="250"/>
      <c r="H138" s="250" t="s">
        <v>1374</v>
      </c>
      <c r="I138" s="250" t="s">
        <v>1352</v>
      </c>
      <c r="J138" s="250"/>
      <c r="K138" s="298"/>
    </row>
    <row r="139" s="1" customFormat="1" ht="15" customHeight="1">
      <c r="B139" s="295"/>
      <c r="C139" s="250" t="s">
        <v>1353</v>
      </c>
      <c r="D139" s="250"/>
      <c r="E139" s="250"/>
      <c r="F139" s="273" t="s">
        <v>1320</v>
      </c>
      <c r="G139" s="250"/>
      <c r="H139" s="250" t="s">
        <v>1375</v>
      </c>
      <c r="I139" s="250" t="s">
        <v>1355</v>
      </c>
      <c r="J139" s="250"/>
      <c r="K139" s="298"/>
    </row>
    <row r="140" s="1" customFormat="1" ht="15" customHeight="1">
      <c r="B140" s="295"/>
      <c r="C140" s="250" t="s">
        <v>1356</v>
      </c>
      <c r="D140" s="250"/>
      <c r="E140" s="250"/>
      <c r="F140" s="273" t="s">
        <v>1320</v>
      </c>
      <c r="G140" s="250"/>
      <c r="H140" s="250" t="s">
        <v>1356</v>
      </c>
      <c r="I140" s="250" t="s">
        <v>1355</v>
      </c>
      <c r="J140" s="250"/>
      <c r="K140" s="298"/>
    </row>
    <row r="141" s="1" customFormat="1" ht="15" customHeight="1">
      <c r="B141" s="295"/>
      <c r="C141" s="250" t="s">
        <v>42</v>
      </c>
      <c r="D141" s="250"/>
      <c r="E141" s="250"/>
      <c r="F141" s="273" t="s">
        <v>1320</v>
      </c>
      <c r="G141" s="250"/>
      <c r="H141" s="250" t="s">
        <v>1376</v>
      </c>
      <c r="I141" s="250" t="s">
        <v>1355</v>
      </c>
      <c r="J141" s="250"/>
      <c r="K141" s="298"/>
    </row>
    <row r="142" s="1" customFormat="1" ht="15" customHeight="1">
      <c r="B142" s="295"/>
      <c r="C142" s="250" t="s">
        <v>1377</v>
      </c>
      <c r="D142" s="250"/>
      <c r="E142" s="250"/>
      <c r="F142" s="273" t="s">
        <v>1320</v>
      </c>
      <c r="G142" s="250"/>
      <c r="H142" s="250" t="s">
        <v>1378</v>
      </c>
      <c r="I142" s="250" t="s">
        <v>1355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1379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1314</v>
      </c>
      <c r="D148" s="265"/>
      <c r="E148" s="265"/>
      <c r="F148" s="265" t="s">
        <v>1315</v>
      </c>
      <c r="G148" s="266"/>
      <c r="H148" s="265" t="s">
        <v>58</v>
      </c>
      <c r="I148" s="265" t="s">
        <v>61</v>
      </c>
      <c r="J148" s="265" t="s">
        <v>1316</v>
      </c>
      <c r="K148" s="264"/>
    </row>
    <row r="149" s="1" customFormat="1" ht="17.25" customHeight="1">
      <c r="B149" s="262"/>
      <c r="C149" s="267" t="s">
        <v>1317</v>
      </c>
      <c r="D149" s="267"/>
      <c r="E149" s="267"/>
      <c r="F149" s="268" t="s">
        <v>1318</v>
      </c>
      <c r="G149" s="269"/>
      <c r="H149" s="267"/>
      <c r="I149" s="267"/>
      <c r="J149" s="267" t="s">
        <v>1319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1323</v>
      </c>
      <c r="D151" s="250"/>
      <c r="E151" s="250"/>
      <c r="F151" s="303" t="s">
        <v>1320</v>
      </c>
      <c r="G151" s="250"/>
      <c r="H151" s="302" t="s">
        <v>1360</v>
      </c>
      <c r="I151" s="302" t="s">
        <v>1322</v>
      </c>
      <c r="J151" s="302">
        <v>120</v>
      </c>
      <c r="K151" s="298"/>
    </row>
    <row r="152" s="1" customFormat="1" ht="15" customHeight="1">
      <c r="B152" s="275"/>
      <c r="C152" s="302" t="s">
        <v>1369</v>
      </c>
      <c r="D152" s="250"/>
      <c r="E152" s="250"/>
      <c r="F152" s="303" t="s">
        <v>1320</v>
      </c>
      <c r="G152" s="250"/>
      <c r="H152" s="302" t="s">
        <v>1380</v>
      </c>
      <c r="I152" s="302" t="s">
        <v>1322</v>
      </c>
      <c r="J152" s="302" t="s">
        <v>1371</v>
      </c>
      <c r="K152" s="298"/>
    </row>
    <row r="153" s="1" customFormat="1" ht="15" customHeight="1">
      <c r="B153" s="275"/>
      <c r="C153" s="302" t="s">
        <v>1268</v>
      </c>
      <c r="D153" s="250"/>
      <c r="E153" s="250"/>
      <c r="F153" s="303" t="s">
        <v>1320</v>
      </c>
      <c r="G153" s="250"/>
      <c r="H153" s="302" t="s">
        <v>1381</v>
      </c>
      <c r="I153" s="302" t="s">
        <v>1322</v>
      </c>
      <c r="J153" s="302" t="s">
        <v>1371</v>
      </c>
      <c r="K153" s="298"/>
    </row>
    <row r="154" s="1" customFormat="1" ht="15" customHeight="1">
      <c r="B154" s="275"/>
      <c r="C154" s="302" t="s">
        <v>1325</v>
      </c>
      <c r="D154" s="250"/>
      <c r="E154" s="250"/>
      <c r="F154" s="303" t="s">
        <v>1326</v>
      </c>
      <c r="G154" s="250"/>
      <c r="H154" s="302" t="s">
        <v>1360</v>
      </c>
      <c r="I154" s="302" t="s">
        <v>1322</v>
      </c>
      <c r="J154" s="302">
        <v>50</v>
      </c>
      <c r="K154" s="298"/>
    </row>
    <row r="155" s="1" customFormat="1" ht="15" customHeight="1">
      <c r="B155" s="275"/>
      <c r="C155" s="302" t="s">
        <v>1328</v>
      </c>
      <c r="D155" s="250"/>
      <c r="E155" s="250"/>
      <c r="F155" s="303" t="s">
        <v>1320</v>
      </c>
      <c r="G155" s="250"/>
      <c r="H155" s="302" t="s">
        <v>1360</v>
      </c>
      <c r="I155" s="302" t="s">
        <v>1330</v>
      </c>
      <c r="J155" s="302"/>
      <c r="K155" s="298"/>
    </row>
    <row r="156" s="1" customFormat="1" ht="15" customHeight="1">
      <c r="B156" s="275"/>
      <c r="C156" s="302" t="s">
        <v>1339</v>
      </c>
      <c r="D156" s="250"/>
      <c r="E156" s="250"/>
      <c r="F156" s="303" t="s">
        <v>1326</v>
      </c>
      <c r="G156" s="250"/>
      <c r="H156" s="302" t="s">
        <v>1360</v>
      </c>
      <c r="I156" s="302" t="s">
        <v>1322</v>
      </c>
      <c r="J156" s="302">
        <v>50</v>
      </c>
      <c r="K156" s="298"/>
    </row>
    <row r="157" s="1" customFormat="1" ht="15" customHeight="1">
      <c r="B157" s="275"/>
      <c r="C157" s="302" t="s">
        <v>1347</v>
      </c>
      <c r="D157" s="250"/>
      <c r="E157" s="250"/>
      <c r="F157" s="303" t="s">
        <v>1326</v>
      </c>
      <c r="G157" s="250"/>
      <c r="H157" s="302" t="s">
        <v>1360</v>
      </c>
      <c r="I157" s="302" t="s">
        <v>1322</v>
      </c>
      <c r="J157" s="302">
        <v>50</v>
      </c>
      <c r="K157" s="298"/>
    </row>
    <row r="158" s="1" customFormat="1" ht="15" customHeight="1">
      <c r="B158" s="275"/>
      <c r="C158" s="302" t="s">
        <v>1345</v>
      </c>
      <c r="D158" s="250"/>
      <c r="E158" s="250"/>
      <c r="F158" s="303" t="s">
        <v>1326</v>
      </c>
      <c r="G158" s="250"/>
      <c r="H158" s="302" t="s">
        <v>1360</v>
      </c>
      <c r="I158" s="302" t="s">
        <v>1322</v>
      </c>
      <c r="J158" s="302">
        <v>50</v>
      </c>
      <c r="K158" s="298"/>
    </row>
    <row r="159" s="1" customFormat="1" ht="15" customHeight="1">
      <c r="B159" s="275"/>
      <c r="C159" s="302" t="s">
        <v>95</v>
      </c>
      <c r="D159" s="250"/>
      <c r="E159" s="250"/>
      <c r="F159" s="303" t="s">
        <v>1320</v>
      </c>
      <c r="G159" s="250"/>
      <c r="H159" s="302" t="s">
        <v>1382</v>
      </c>
      <c r="I159" s="302" t="s">
        <v>1322</v>
      </c>
      <c r="J159" s="302" t="s">
        <v>1383</v>
      </c>
      <c r="K159" s="298"/>
    </row>
    <row r="160" s="1" customFormat="1" ht="15" customHeight="1">
      <c r="B160" s="275"/>
      <c r="C160" s="302" t="s">
        <v>1384</v>
      </c>
      <c r="D160" s="250"/>
      <c r="E160" s="250"/>
      <c r="F160" s="303" t="s">
        <v>1320</v>
      </c>
      <c r="G160" s="250"/>
      <c r="H160" s="302" t="s">
        <v>1385</v>
      </c>
      <c r="I160" s="302" t="s">
        <v>1355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1386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1314</v>
      </c>
      <c r="D166" s="265"/>
      <c r="E166" s="265"/>
      <c r="F166" s="265" t="s">
        <v>1315</v>
      </c>
      <c r="G166" s="307"/>
      <c r="H166" s="308" t="s">
        <v>58</v>
      </c>
      <c r="I166" s="308" t="s">
        <v>61</v>
      </c>
      <c r="J166" s="265" t="s">
        <v>1316</v>
      </c>
      <c r="K166" s="242"/>
    </row>
    <row r="167" s="1" customFormat="1" ht="17.25" customHeight="1">
      <c r="B167" s="243"/>
      <c r="C167" s="267" t="s">
        <v>1317</v>
      </c>
      <c r="D167" s="267"/>
      <c r="E167" s="267"/>
      <c r="F167" s="268" t="s">
        <v>1318</v>
      </c>
      <c r="G167" s="309"/>
      <c r="H167" s="310"/>
      <c r="I167" s="310"/>
      <c r="J167" s="267" t="s">
        <v>1319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1323</v>
      </c>
      <c r="D169" s="250"/>
      <c r="E169" s="250"/>
      <c r="F169" s="273" t="s">
        <v>1320</v>
      </c>
      <c r="G169" s="250"/>
      <c r="H169" s="250" t="s">
        <v>1360</v>
      </c>
      <c r="I169" s="250" t="s">
        <v>1322</v>
      </c>
      <c r="J169" s="250">
        <v>120</v>
      </c>
      <c r="K169" s="298"/>
    </row>
    <row r="170" s="1" customFormat="1" ht="15" customHeight="1">
      <c r="B170" s="275"/>
      <c r="C170" s="250" t="s">
        <v>1369</v>
      </c>
      <c r="D170" s="250"/>
      <c r="E170" s="250"/>
      <c r="F170" s="273" t="s">
        <v>1320</v>
      </c>
      <c r="G170" s="250"/>
      <c r="H170" s="250" t="s">
        <v>1370</v>
      </c>
      <c r="I170" s="250" t="s">
        <v>1322</v>
      </c>
      <c r="J170" s="250" t="s">
        <v>1371</v>
      </c>
      <c r="K170" s="298"/>
    </row>
    <row r="171" s="1" customFormat="1" ht="15" customHeight="1">
      <c r="B171" s="275"/>
      <c r="C171" s="250" t="s">
        <v>1268</v>
      </c>
      <c r="D171" s="250"/>
      <c r="E171" s="250"/>
      <c r="F171" s="273" t="s">
        <v>1320</v>
      </c>
      <c r="G171" s="250"/>
      <c r="H171" s="250" t="s">
        <v>1387</v>
      </c>
      <c r="I171" s="250" t="s">
        <v>1322</v>
      </c>
      <c r="J171" s="250" t="s">
        <v>1371</v>
      </c>
      <c r="K171" s="298"/>
    </row>
    <row r="172" s="1" customFormat="1" ht="15" customHeight="1">
      <c r="B172" s="275"/>
      <c r="C172" s="250" t="s">
        <v>1325</v>
      </c>
      <c r="D172" s="250"/>
      <c r="E172" s="250"/>
      <c r="F172" s="273" t="s">
        <v>1326</v>
      </c>
      <c r="G172" s="250"/>
      <c r="H172" s="250" t="s">
        <v>1387</v>
      </c>
      <c r="I172" s="250" t="s">
        <v>1322</v>
      </c>
      <c r="J172" s="250">
        <v>50</v>
      </c>
      <c r="K172" s="298"/>
    </row>
    <row r="173" s="1" customFormat="1" ht="15" customHeight="1">
      <c r="B173" s="275"/>
      <c r="C173" s="250" t="s">
        <v>1328</v>
      </c>
      <c r="D173" s="250"/>
      <c r="E173" s="250"/>
      <c r="F173" s="273" t="s">
        <v>1320</v>
      </c>
      <c r="G173" s="250"/>
      <c r="H173" s="250" t="s">
        <v>1387</v>
      </c>
      <c r="I173" s="250" t="s">
        <v>1330</v>
      </c>
      <c r="J173" s="250"/>
      <c r="K173" s="298"/>
    </row>
    <row r="174" s="1" customFormat="1" ht="15" customHeight="1">
      <c r="B174" s="275"/>
      <c r="C174" s="250" t="s">
        <v>1339</v>
      </c>
      <c r="D174" s="250"/>
      <c r="E174" s="250"/>
      <c r="F174" s="273" t="s">
        <v>1326</v>
      </c>
      <c r="G174" s="250"/>
      <c r="H174" s="250" t="s">
        <v>1387</v>
      </c>
      <c r="I174" s="250" t="s">
        <v>1322</v>
      </c>
      <c r="J174" s="250">
        <v>50</v>
      </c>
      <c r="K174" s="298"/>
    </row>
    <row r="175" s="1" customFormat="1" ht="15" customHeight="1">
      <c r="B175" s="275"/>
      <c r="C175" s="250" t="s">
        <v>1347</v>
      </c>
      <c r="D175" s="250"/>
      <c r="E175" s="250"/>
      <c r="F175" s="273" t="s">
        <v>1326</v>
      </c>
      <c r="G175" s="250"/>
      <c r="H175" s="250" t="s">
        <v>1387</v>
      </c>
      <c r="I175" s="250" t="s">
        <v>1322</v>
      </c>
      <c r="J175" s="250">
        <v>50</v>
      </c>
      <c r="K175" s="298"/>
    </row>
    <row r="176" s="1" customFormat="1" ht="15" customHeight="1">
      <c r="B176" s="275"/>
      <c r="C176" s="250" t="s">
        <v>1345</v>
      </c>
      <c r="D176" s="250"/>
      <c r="E176" s="250"/>
      <c r="F176" s="273" t="s">
        <v>1326</v>
      </c>
      <c r="G176" s="250"/>
      <c r="H176" s="250" t="s">
        <v>1387</v>
      </c>
      <c r="I176" s="250" t="s">
        <v>1322</v>
      </c>
      <c r="J176" s="250">
        <v>50</v>
      </c>
      <c r="K176" s="298"/>
    </row>
    <row r="177" s="1" customFormat="1" ht="15" customHeight="1">
      <c r="B177" s="275"/>
      <c r="C177" s="250" t="s">
        <v>158</v>
      </c>
      <c r="D177" s="250"/>
      <c r="E177" s="250"/>
      <c r="F177" s="273" t="s">
        <v>1320</v>
      </c>
      <c r="G177" s="250"/>
      <c r="H177" s="250" t="s">
        <v>1388</v>
      </c>
      <c r="I177" s="250" t="s">
        <v>1389</v>
      </c>
      <c r="J177" s="250"/>
      <c r="K177" s="298"/>
    </row>
    <row r="178" s="1" customFormat="1" ht="15" customHeight="1">
      <c r="B178" s="275"/>
      <c r="C178" s="250" t="s">
        <v>61</v>
      </c>
      <c r="D178" s="250"/>
      <c r="E178" s="250"/>
      <c r="F178" s="273" t="s">
        <v>1320</v>
      </c>
      <c r="G178" s="250"/>
      <c r="H178" s="250" t="s">
        <v>1390</v>
      </c>
      <c r="I178" s="250" t="s">
        <v>1391</v>
      </c>
      <c r="J178" s="250">
        <v>1</v>
      </c>
      <c r="K178" s="298"/>
    </row>
    <row r="179" s="1" customFormat="1" ht="15" customHeight="1">
      <c r="B179" s="275"/>
      <c r="C179" s="250" t="s">
        <v>57</v>
      </c>
      <c r="D179" s="250"/>
      <c r="E179" s="250"/>
      <c r="F179" s="273" t="s">
        <v>1320</v>
      </c>
      <c r="G179" s="250"/>
      <c r="H179" s="250" t="s">
        <v>1392</v>
      </c>
      <c r="I179" s="250" t="s">
        <v>1322</v>
      </c>
      <c r="J179" s="250">
        <v>20</v>
      </c>
      <c r="K179" s="298"/>
    </row>
    <row r="180" s="1" customFormat="1" ht="15" customHeight="1">
      <c r="B180" s="275"/>
      <c r="C180" s="250" t="s">
        <v>58</v>
      </c>
      <c r="D180" s="250"/>
      <c r="E180" s="250"/>
      <c r="F180" s="273" t="s">
        <v>1320</v>
      </c>
      <c r="G180" s="250"/>
      <c r="H180" s="250" t="s">
        <v>1393</v>
      </c>
      <c r="I180" s="250" t="s">
        <v>1322</v>
      </c>
      <c r="J180" s="250">
        <v>255</v>
      </c>
      <c r="K180" s="298"/>
    </row>
    <row r="181" s="1" customFormat="1" ht="15" customHeight="1">
      <c r="B181" s="275"/>
      <c r="C181" s="250" t="s">
        <v>159</v>
      </c>
      <c r="D181" s="250"/>
      <c r="E181" s="250"/>
      <c r="F181" s="273" t="s">
        <v>1320</v>
      </c>
      <c r="G181" s="250"/>
      <c r="H181" s="250" t="s">
        <v>1284</v>
      </c>
      <c r="I181" s="250" t="s">
        <v>1322</v>
      </c>
      <c r="J181" s="250">
        <v>10</v>
      </c>
      <c r="K181" s="298"/>
    </row>
    <row r="182" s="1" customFormat="1" ht="15" customHeight="1">
      <c r="B182" s="275"/>
      <c r="C182" s="250" t="s">
        <v>160</v>
      </c>
      <c r="D182" s="250"/>
      <c r="E182" s="250"/>
      <c r="F182" s="273" t="s">
        <v>1320</v>
      </c>
      <c r="G182" s="250"/>
      <c r="H182" s="250" t="s">
        <v>1394</v>
      </c>
      <c r="I182" s="250" t="s">
        <v>1355</v>
      </c>
      <c r="J182" s="250"/>
      <c r="K182" s="298"/>
    </row>
    <row r="183" s="1" customFormat="1" ht="15" customHeight="1">
      <c r="B183" s="275"/>
      <c r="C183" s="250" t="s">
        <v>1395</v>
      </c>
      <c r="D183" s="250"/>
      <c r="E183" s="250"/>
      <c r="F183" s="273" t="s">
        <v>1320</v>
      </c>
      <c r="G183" s="250"/>
      <c r="H183" s="250" t="s">
        <v>1396</v>
      </c>
      <c r="I183" s="250" t="s">
        <v>1355</v>
      </c>
      <c r="J183" s="250"/>
      <c r="K183" s="298"/>
    </row>
    <row r="184" s="1" customFormat="1" ht="15" customHeight="1">
      <c r="B184" s="275"/>
      <c r="C184" s="250" t="s">
        <v>1384</v>
      </c>
      <c r="D184" s="250"/>
      <c r="E184" s="250"/>
      <c r="F184" s="273" t="s">
        <v>1320</v>
      </c>
      <c r="G184" s="250"/>
      <c r="H184" s="250" t="s">
        <v>1397</v>
      </c>
      <c r="I184" s="250" t="s">
        <v>1355</v>
      </c>
      <c r="J184" s="250"/>
      <c r="K184" s="298"/>
    </row>
    <row r="185" s="1" customFormat="1" ht="15" customHeight="1">
      <c r="B185" s="275"/>
      <c r="C185" s="250" t="s">
        <v>162</v>
      </c>
      <c r="D185" s="250"/>
      <c r="E185" s="250"/>
      <c r="F185" s="273" t="s">
        <v>1326</v>
      </c>
      <c r="G185" s="250"/>
      <c r="H185" s="250" t="s">
        <v>1398</v>
      </c>
      <c r="I185" s="250" t="s">
        <v>1322</v>
      </c>
      <c r="J185" s="250">
        <v>50</v>
      </c>
      <c r="K185" s="298"/>
    </row>
    <row r="186" s="1" customFormat="1" ht="15" customHeight="1">
      <c r="B186" s="275"/>
      <c r="C186" s="250" t="s">
        <v>1399</v>
      </c>
      <c r="D186" s="250"/>
      <c r="E186" s="250"/>
      <c r="F186" s="273" t="s">
        <v>1326</v>
      </c>
      <c r="G186" s="250"/>
      <c r="H186" s="250" t="s">
        <v>1400</v>
      </c>
      <c r="I186" s="250" t="s">
        <v>1401</v>
      </c>
      <c r="J186" s="250"/>
      <c r="K186" s="298"/>
    </row>
    <row r="187" s="1" customFormat="1" ht="15" customHeight="1">
      <c r="B187" s="275"/>
      <c r="C187" s="250" t="s">
        <v>1402</v>
      </c>
      <c r="D187" s="250"/>
      <c r="E187" s="250"/>
      <c r="F187" s="273" t="s">
        <v>1326</v>
      </c>
      <c r="G187" s="250"/>
      <c r="H187" s="250" t="s">
        <v>1403</v>
      </c>
      <c r="I187" s="250" t="s">
        <v>1401</v>
      </c>
      <c r="J187" s="250"/>
      <c r="K187" s="298"/>
    </row>
    <row r="188" s="1" customFormat="1" ht="15" customHeight="1">
      <c r="B188" s="275"/>
      <c r="C188" s="250" t="s">
        <v>1404</v>
      </c>
      <c r="D188" s="250"/>
      <c r="E188" s="250"/>
      <c r="F188" s="273" t="s">
        <v>1326</v>
      </c>
      <c r="G188" s="250"/>
      <c r="H188" s="250" t="s">
        <v>1405</v>
      </c>
      <c r="I188" s="250" t="s">
        <v>1401</v>
      </c>
      <c r="J188" s="250"/>
      <c r="K188" s="298"/>
    </row>
    <row r="189" s="1" customFormat="1" ht="15" customHeight="1">
      <c r="B189" s="275"/>
      <c r="C189" s="311" t="s">
        <v>1406</v>
      </c>
      <c r="D189" s="250"/>
      <c r="E189" s="250"/>
      <c r="F189" s="273" t="s">
        <v>1326</v>
      </c>
      <c r="G189" s="250"/>
      <c r="H189" s="250" t="s">
        <v>1407</v>
      </c>
      <c r="I189" s="250" t="s">
        <v>1408</v>
      </c>
      <c r="J189" s="312" t="s">
        <v>1409</v>
      </c>
      <c r="K189" s="298"/>
    </row>
    <row r="190" s="14" customFormat="1" ht="15" customHeight="1">
      <c r="B190" s="313"/>
      <c r="C190" s="314" t="s">
        <v>1410</v>
      </c>
      <c r="D190" s="315"/>
      <c r="E190" s="315"/>
      <c r="F190" s="316" t="s">
        <v>1326</v>
      </c>
      <c r="G190" s="315"/>
      <c r="H190" s="315" t="s">
        <v>1411</v>
      </c>
      <c r="I190" s="315" t="s">
        <v>1408</v>
      </c>
      <c r="J190" s="317" t="s">
        <v>1409</v>
      </c>
      <c r="K190" s="318"/>
    </row>
    <row r="191" s="1" customFormat="1" ht="15" customHeight="1">
      <c r="B191" s="275"/>
      <c r="C191" s="311" t="s">
        <v>46</v>
      </c>
      <c r="D191" s="250"/>
      <c r="E191" s="250"/>
      <c r="F191" s="273" t="s">
        <v>1320</v>
      </c>
      <c r="G191" s="250"/>
      <c r="H191" s="247" t="s">
        <v>1412</v>
      </c>
      <c r="I191" s="250" t="s">
        <v>1413</v>
      </c>
      <c r="J191" s="250"/>
      <c r="K191" s="298"/>
    </row>
    <row r="192" s="1" customFormat="1" ht="15" customHeight="1">
      <c r="B192" s="275"/>
      <c r="C192" s="311" t="s">
        <v>1414</v>
      </c>
      <c r="D192" s="250"/>
      <c r="E192" s="250"/>
      <c r="F192" s="273" t="s">
        <v>1320</v>
      </c>
      <c r="G192" s="250"/>
      <c r="H192" s="250" t="s">
        <v>1415</v>
      </c>
      <c r="I192" s="250" t="s">
        <v>1355</v>
      </c>
      <c r="J192" s="250"/>
      <c r="K192" s="298"/>
    </row>
    <row r="193" s="1" customFormat="1" ht="15" customHeight="1">
      <c r="B193" s="275"/>
      <c r="C193" s="311" t="s">
        <v>1416</v>
      </c>
      <c r="D193" s="250"/>
      <c r="E193" s="250"/>
      <c r="F193" s="273" t="s">
        <v>1320</v>
      </c>
      <c r="G193" s="250"/>
      <c r="H193" s="250" t="s">
        <v>1417</v>
      </c>
      <c r="I193" s="250" t="s">
        <v>1355</v>
      </c>
      <c r="J193" s="250"/>
      <c r="K193" s="298"/>
    </row>
    <row r="194" s="1" customFormat="1" ht="15" customHeight="1">
      <c r="B194" s="275"/>
      <c r="C194" s="311" t="s">
        <v>1418</v>
      </c>
      <c r="D194" s="250"/>
      <c r="E194" s="250"/>
      <c r="F194" s="273" t="s">
        <v>1326</v>
      </c>
      <c r="G194" s="250"/>
      <c r="H194" s="250" t="s">
        <v>1419</v>
      </c>
      <c r="I194" s="250" t="s">
        <v>1355</v>
      </c>
      <c r="J194" s="250"/>
      <c r="K194" s="298"/>
    </row>
    <row r="195" s="1" customFormat="1" ht="15" customHeight="1">
      <c r="B195" s="304"/>
      <c r="C195" s="319"/>
      <c r="D195" s="284"/>
      <c r="E195" s="284"/>
      <c r="F195" s="284"/>
      <c r="G195" s="284"/>
      <c r="H195" s="284"/>
      <c r="I195" s="284"/>
      <c r="J195" s="284"/>
      <c r="K195" s="305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86"/>
      <c r="C197" s="296"/>
      <c r="D197" s="296"/>
      <c r="E197" s="296"/>
      <c r="F197" s="306"/>
      <c r="G197" s="296"/>
      <c r="H197" s="296"/>
      <c r="I197" s="296"/>
      <c r="J197" s="296"/>
      <c r="K197" s="286"/>
    </row>
    <row r="198" s="1" customFormat="1" ht="18.75" customHeight="1">
      <c r="B198" s="258"/>
      <c r="C198" s="258"/>
      <c r="D198" s="258"/>
      <c r="E198" s="258"/>
      <c r="F198" s="258"/>
      <c r="G198" s="258"/>
      <c r="H198" s="258"/>
      <c r="I198" s="258"/>
      <c r="J198" s="258"/>
      <c r="K198" s="258"/>
    </row>
    <row r="199" s="1" customFormat="1" ht="13.5">
      <c r="B199" s="237"/>
      <c r="C199" s="238"/>
      <c r="D199" s="238"/>
      <c r="E199" s="238"/>
      <c r="F199" s="238"/>
      <c r="G199" s="238"/>
      <c r="H199" s="238"/>
      <c r="I199" s="238"/>
      <c r="J199" s="238"/>
      <c r="K199" s="239"/>
    </row>
    <row r="200" s="1" customFormat="1" ht="21">
      <c r="B200" s="240"/>
      <c r="C200" s="241" t="s">
        <v>1420</v>
      </c>
      <c r="D200" s="241"/>
      <c r="E200" s="241"/>
      <c r="F200" s="241"/>
      <c r="G200" s="241"/>
      <c r="H200" s="241"/>
      <c r="I200" s="241"/>
      <c r="J200" s="241"/>
      <c r="K200" s="242"/>
    </row>
    <row r="201" s="1" customFormat="1" ht="25.5" customHeight="1">
      <c r="B201" s="240"/>
      <c r="C201" s="320" t="s">
        <v>1421</v>
      </c>
      <c r="D201" s="320"/>
      <c r="E201" s="320"/>
      <c r="F201" s="320" t="s">
        <v>1422</v>
      </c>
      <c r="G201" s="321"/>
      <c r="H201" s="320" t="s">
        <v>1423</v>
      </c>
      <c r="I201" s="320"/>
      <c r="J201" s="320"/>
      <c r="K201" s="242"/>
    </row>
    <row r="202" s="1" customFormat="1" ht="5.25" customHeight="1">
      <c r="B202" s="275"/>
      <c r="C202" s="270"/>
      <c r="D202" s="270"/>
      <c r="E202" s="270"/>
      <c r="F202" s="270"/>
      <c r="G202" s="296"/>
      <c r="H202" s="270"/>
      <c r="I202" s="270"/>
      <c r="J202" s="270"/>
      <c r="K202" s="298"/>
    </row>
    <row r="203" s="1" customFormat="1" ht="15" customHeight="1">
      <c r="B203" s="275"/>
      <c r="C203" s="250" t="s">
        <v>1413</v>
      </c>
      <c r="D203" s="250"/>
      <c r="E203" s="250"/>
      <c r="F203" s="273" t="s">
        <v>47</v>
      </c>
      <c r="G203" s="250"/>
      <c r="H203" s="250" t="s">
        <v>1424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48</v>
      </c>
      <c r="G204" s="250"/>
      <c r="H204" s="250" t="s">
        <v>1425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51</v>
      </c>
      <c r="G205" s="250"/>
      <c r="H205" s="250" t="s">
        <v>1426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49</v>
      </c>
      <c r="G206" s="250"/>
      <c r="H206" s="250" t="s">
        <v>1427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 t="s">
        <v>50</v>
      </c>
      <c r="G207" s="250"/>
      <c r="H207" s="250" t="s">
        <v>1428</v>
      </c>
      <c r="I207" s="250"/>
      <c r="J207" s="250"/>
      <c r="K207" s="298"/>
    </row>
    <row r="208" s="1" customFormat="1" ht="15" customHeight="1">
      <c r="B208" s="275"/>
      <c r="C208" s="250"/>
      <c r="D208" s="250"/>
      <c r="E208" s="250"/>
      <c r="F208" s="273"/>
      <c r="G208" s="250"/>
      <c r="H208" s="250"/>
      <c r="I208" s="250"/>
      <c r="J208" s="250"/>
      <c r="K208" s="298"/>
    </row>
    <row r="209" s="1" customFormat="1" ht="15" customHeight="1">
      <c r="B209" s="275"/>
      <c r="C209" s="250" t="s">
        <v>1367</v>
      </c>
      <c r="D209" s="250"/>
      <c r="E209" s="250"/>
      <c r="F209" s="273" t="s">
        <v>83</v>
      </c>
      <c r="G209" s="250"/>
      <c r="H209" s="250" t="s">
        <v>1429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1262</v>
      </c>
      <c r="G210" s="250"/>
      <c r="H210" s="250" t="s">
        <v>1263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1260</v>
      </c>
      <c r="G211" s="250"/>
      <c r="H211" s="250" t="s">
        <v>1430</v>
      </c>
      <c r="I211" s="250"/>
      <c r="J211" s="250"/>
      <c r="K211" s="298"/>
    </row>
    <row r="212" s="1" customFormat="1" ht="15" customHeight="1">
      <c r="B212" s="322"/>
      <c r="C212" s="250"/>
      <c r="D212" s="250"/>
      <c r="E212" s="250"/>
      <c r="F212" s="273" t="s">
        <v>1264</v>
      </c>
      <c r="G212" s="311"/>
      <c r="H212" s="302" t="s">
        <v>1265</v>
      </c>
      <c r="I212" s="302"/>
      <c r="J212" s="302"/>
      <c r="K212" s="323"/>
    </row>
    <row r="213" s="1" customFormat="1" ht="15" customHeight="1">
      <c r="B213" s="322"/>
      <c r="C213" s="250"/>
      <c r="D213" s="250"/>
      <c r="E213" s="250"/>
      <c r="F213" s="273" t="s">
        <v>1266</v>
      </c>
      <c r="G213" s="311"/>
      <c r="H213" s="302" t="s">
        <v>1431</v>
      </c>
      <c r="I213" s="302"/>
      <c r="J213" s="302"/>
      <c r="K213" s="323"/>
    </row>
    <row r="214" s="1" customFormat="1" ht="15" customHeight="1">
      <c r="B214" s="322"/>
      <c r="C214" s="250"/>
      <c r="D214" s="250"/>
      <c r="E214" s="250"/>
      <c r="F214" s="273"/>
      <c r="G214" s="311"/>
      <c r="H214" s="302"/>
      <c r="I214" s="302"/>
      <c r="J214" s="302"/>
      <c r="K214" s="323"/>
    </row>
    <row r="215" s="1" customFormat="1" ht="15" customHeight="1">
      <c r="B215" s="322"/>
      <c r="C215" s="250" t="s">
        <v>1391</v>
      </c>
      <c r="D215" s="250"/>
      <c r="E215" s="250"/>
      <c r="F215" s="273">
        <v>1</v>
      </c>
      <c r="G215" s="311"/>
      <c r="H215" s="302" t="s">
        <v>1432</v>
      </c>
      <c r="I215" s="302"/>
      <c r="J215" s="302"/>
      <c r="K215" s="323"/>
    </row>
    <row r="216" s="1" customFormat="1" ht="15" customHeight="1">
      <c r="B216" s="322"/>
      <c r="C216" s="250"/>
      <c r="D216" s="250"/>
      <c r="E216" s="250"/>
      <c r="F216" s="273">
        <v>2</v>
      </c>
      <c r="G216" s="311"/>
      <c r="H216" s="302" t="s">
        <v>1433</v>
      </c>
      <c r="I216" s="302"/>
      <c r="J216" s="302"/>
      <c r="K216" s="323"/>
    </row>
    <row r="217" s="1" customFormat="1" ht="15" customHeight="1">
      <c r="B217" s="322"/>
      <c r="C217" s="250"/>
      <c r="D217" s="250"/>
      <c r="E217" s="250"/>
      <c r="F217" s="273">
        <v>3</v>
      </c>
      <c r="G217" s="311"/>
      <c r="H217" s="302" t="s">
        <v>1434</v>
      </c>
      <c r="I217" s="302"/>
      <c r="J217" s="302"/>
      <c r="K217" s="323"/>
    </row>
    <row r="218" s="1" customFormat="1" ht="15" customHeight="1">
      <c r="B218" s="322"/>
      <c r="C218" s="250"/>
      <c r="D218" s="250"/>
      <c r="E218" s="250"/>
      <c r="F218" s="273">
        <v>4</v>
      </c>
      <c r="G218" s="311"/>
      <c r="H218" s="302" t="s">
        <v>1435</v>
      </c>
      <c r="I218" s="302"/>
      <c r="J218" s="302"/>
      <c r="K218" s="323"/>
    </row>
    <row r="219" s="1" customFormat="1" ht="12.75" customHeight="1">
      <c r="B219" s="324"/>
      <c r="C219" s="325"/>
      <c r="D219" s="325"/>
      <c r="E219" s="325"/>
      <c r="F219" s="325"/>
      <c r="G219" s="325"/>
      <c r="H219" s="325"/>
      <c r="I219" s="325"/>
      <c r="J219" s="325"/>
      <c r="K219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2025-04-08T12:25:30Z</dcterms:created>
  <dcterms:modified xsi:type="dcterms:W3CDTF">2025-04-08T12:25:33Z</dcterms:modified>
</cp:coreProperties>
</file>